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خرداد1402\New folder\"/>
    </mc:Choice>
  </mc:AlternateContent>
  <xr:revisionPtr revIDLastSave="0" documentId="13_ncr:1_{DBACD8ED-5BB8-4762-B184-3123B9ECAAF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" i="6" l="1"/>
  <c r="Q25" i="10"/>
  <c r="G11" i="15"/>
  <c r="C10" i="15"/>
  <c r="C9" i="15"/>
  <c r="C8" i="15"/>
  <c r="K13" i="13"/>
  <c r="K9" i="13"/>
  <c r="K10" i="13"/>
  <c r="K11" i="13"/>
  <c r="K12" i="13"/>
  <c r="K8" i="13"/>
  <c r="G13" i="13"/>
  <c r="G9" i="13"/>
  <c r="G10" i="13"/>
  <c r="G11" i="13"/>
  <c r="G12" i="13"/>
  <c r="G8" i="13"/>
  <c r="M9" i="12"/>
  <c r="Q9" i="12" s="1"/>
  <c r="M10" i="12"/>
  <c r="Q10" i="12" s="1"/>
  <c r="M11" i="12"/>
  <c r="Q11" i="12" s="1"/>
  <c r="M12" i="12"/>
  <c r="Q12" i="12" s="1"/>
  <c r="M13" i="12"/>
  <c r="Q13" i="12" s="1"/>
  <c r="M14" i="12"/>
  <c r="Q14" i="12" s="1"/>
  <c r="M15" i="12"/>
  <c r="Q15" i="12" s="1"/>
  <c r="M16" i="12"/>
  <c r="Q16" i="12" s="1"/>
  <c r="M17" i="12"/>
  <c r="Q17" i="12" s="1"/>
  <c r="M18" i="12"/>
  <c r="Q18" i="12" s="1"/>
  <c r="M19" i="12"/>
  <c r="Q19" i="12" s="1"/>
  <c r="M20" i="12"/>
  <c r="Q20" i="12" s="1"/>
  <c r="M21" i="12"/>
  <c r="Q21" i="12" s="1"/>
  <c r="M22" i="12"/>
  <c r="Q22" i="12" s="1"/>
  <c r="M23" i="12"/>
  <c r="Q23" i="12" s="1"/>
  <c r="M24" i="12"/>
  <c r="Q24" i="12" s="1"/>
  <c r="M25" i="12"/>
  <c r="Q25" i="12" s="1"/>
  <c r="M26" i="12"/>
  <c r="Q26" i="12" s="1"/>
  <c r="M27" i="12"/>
  <c r="Q27" i="12" s="1"/>
  <c r="M28" i="12"/>
  <c r="Q28" i="12" s="1"/>
  <c r="M29" i="12"/>
  <c r="Q29" i="12" s="1"/>
  <c r="M30" i="12"/>
  <c r="Q30" i="12" s="1"/>
  <c r="M31" i="12"/>
  <c r="Q31" i="12" s="1"/>
  <c r="M32" i="12"/>
  <c r="Q32" i="12" s="1"/>
  <c r="M33" i="12"/>
  <c r="Q33" i="12" s="1"/>
  <c r="M34" i="12"/>
  <c r="Q34" i="12" s="1"/>
  <c r="M35" i="12"/>
  <c r="Q35" i="12" s="1"/>
  <c r="M36" i="12"/>
  <c r="Q36" i="12" s="1"/>
  <c r="M37" i="12"/>
  <c r="Q37" i="12" s="1"/>
  <c r="M38" i="12"/>
  <c r="Q38" i="12" s="1"/>
  <c r="M39" i="12"/>
  <c r="Q39" i="12" s="1"/>
  <c r="M40" i="12"/>
  <c r="Q40" i="12" s="1"/>
  <c r="M41" i="12"/>
  <c r="Q41" i="12" s="1"/>
  <c r="M42" i="12"/>
  <c r="Q42" i="12" s="1"/>
  <c r="M43" i="12"/>
  <c r="Q43" i="12" s="1"/>
  <c r="M44" i="12"/>
  <c r="Q44" i="12" s="1"/>
  <c r="M45" i="12"/>
  <c r="Q45" i="12" s="1"/>
  <c r="M46" i="12"/>
  <c r="Q46" i="12" s="1"/>
  <c r="M47" i="12"/>
  <c r="Q47" i="12" s="1"/>
  <c r="M48" i="12"/>
  <c r="Q48" i="12" s="1"/>
  <c r="M49" i="12"/>
  <c r="Q49" i="12" s="1"/>
  <c r="M50" i="12"/>
  <c r="Q50" i="12" s="1"/>
  <c r="M51" i="12"/>
  <c r="Q51" i="12" s="1"/>
  <c r="M52" i="12"/>
  <c r="Q52" i="12" s="1"/>
  <c r="M53" i="12"/>
  <c r="Q53" i="12" s="1"/>
  <c r="M54" i="12"/>
  <c r="Q54" i="12" s="1"/>
  <c r="M55" i="12"/>
  <c r="Q55" i="12" s="1"/>
  <c r="M56" i="12"/>
  <c r="Q56" i="12" s="1"/>
  <c r="M57" i="12"/>
  <c r="Q57" i="12" s="1"/>
  <c r="M58" i="12"/>
  <c r="Q58" i="12" s="1"/>
  <c r="M59" i="12"/>
  <c r="Q59" i="12" s="1"/>
  <c r="M60" i="12"/>
  <c r="Q60" i="12" s="1"/>
  <c r="M61" i="12"/>
  <c r="Q61" i="12" s="1"/>
  <c r="M62" i="12"/>
  <c r="Q62" i="12" s="1"/>
  <c r="M63" i="12"/>
  <c r="Q63" i="12" s="1"/>
  <c r="M64" i="12"/>
  <c r="Q64" i="12" s="1"/>
  <c r="M65" i="12"/>
  <c r="Q65" i="12" s="1"/>
  <c r="M66" i="12"/>
  <c r="Q66" i="12" s="1"/>
  <c r="M67" i="12"/>
  <c r="Q67" i="12" s="1"/>
  <c r="M68" i="12"/>
  <c r="Q68" i="12" s="1"/>
  <c r="M69" i="12"/>
  <c r="Q69" i="12" s="1"/>
  <c r="M70" i="12"/>
  <c r="Q70" i="12" s="1"/>
  <c r="M71" i="12"/>
  <c r="Q71" i="12" s="1"/>
  <c r="M72" i="12"/>
  <c r="Q72" i="12" s="1"/>
  <c r="M73" i="12"/>
  <c r="Q73" i="12" s="1"/>
  <c r="M74" i="12"/>
  <c r="Q74" i="12" s="1"/>
  <c r="M75" i="12"/>
  <c r="Q75" i="12" s="1"/>
  <c r="M76" i="12"/>
  <c r="Q76" i="12" s="1"/>
  <c r="M77" i="12"/>
  <c r="Q77" i="12" s="1"/>
  <c r="M78" i="12"/>
  <c r="Q78" i="12" s="1"/>
  <c r="M79" i="12"/>
  <c r="Q79" i="12" s="1"/>
  <c r="M80" i="12"/>
  <c r="Q80" i="12" s="1"/>
  <c r="M81" i="12"/>
  <c r="Q81" i="12" s="1"/>
  <c r="M82" i="12"/>
  <c r="Q82" i="12" s="1"/>
  <c r="M83" i="12"/>
  <c r="Q83" i="12" s="1"/>
  <c r="M84" i="12"/>
  <c r="Q84" i="12" s="1"/>
  <c r="M85" i="12"/>
  <c r="Q85" i="12" s="1"/>
  <c r="M86" i="12"/>
  <c r="Q86" i="12" s="1"/>
  <c r="M87" i="12"/>
  <c r="Q87" i="12" s="1"/>
  <c r="M88" i="12"/>
  <c r="Q88" i="12" s="1"/>
  <c r="M89" i="12"/>
  <c r="Q89" i="12" s="1"/>
  <c r="M90" i="12"/>
  <c r="Q90" i="12" s="1"/>
  <c r="M91" i="12"/>
  <c r="Q91" i="12" s="1"/>
  <c r="M92" i="12"/>
  <c r="Q92" i="12" s="1"/>
  <c r="M93" i="12"/>
  <c r="Q93" i="12" s="1"/>
  <c r="M94" i="12"/>
  <c r="Q94" i="12" s="1"/>
  <c r="M95" i="12"/>
  <c r="Q95" i="12" s="1"/>
  <c r="M96" i="12"/>
  <c r="Q96" i="12" s="1"/>
  <c r="M97" i="12"/>
  <c r="Q97" i="12" s="1"/>
  <c r="M98" i="12"/>
  <c r="Q98" i="12" s="1"/>
  <c r="M99" i="12"/>
  <c r="Q99" i="12" s="1"/>
  <c r="M100" i="12"/>
  <c r="Q100" i="12" s="1"/>
  <c r="M101" i="12"/>
  <c r="Q101" i="12" s="1"/>
  <c r="M102" i="12"/>
  <c r="Q102" i="12" s="1"/>
  <c r="M103" i="12"/>
  <c r="Q103" i="12" s="1"/>
  <c r="M104" i="12"/>
  <c r="Q104" i="12" s="1"/>
  <c r="M105" i="12"/>
  <c r="Q105" i="12" s="1"/>
  <c r="M106" i="12"/>
  <c r="Q106" i="12" s="1"/>
  <c r="M107" i="12"/>
  <c r="Q107" i="12" s="1"/>
  <c r="M108" i="12"/>
  <c r="Q108" i="12" s="1"/>
  <c r="M109" i="12"/>
  <c r="Q109" i="12" s="1"/>
  <c r="M110" i="12"/>
  <c r="Q110" i="12" s="1"/>
  <c r="M111" i="12"/>
  <c r="Q111" i="12" s="1"/>
  <c r="M112" i="12"/>
  <c r="Q112" i="12" s="1"/>
  <c r="M113" i="12"/>
  <c r="Q113" i="12" s="1"/>
  <c r="M114" i="12"/>
  <c r="Q114" i="12" s="1"/>
  <c r="M115" i="12"/>
  <c r="Q115" i="12" s="1"/>
  <c r="M116" i="12"/>
  <c r="Q116" i="12" s="1"/>
  <c r="M117" i="12"/>
  <c r="Q117" i="12" s="1"/>
  <c r="M118" i="12"/>
  <c r="Q118" i="12" s="1"/>
  <c r="M119" i="12"/>
  <c r="Q119" i="12" s="1"/>
  <c r="M120" i="12"/>
  <c r="Q120" i="12" s="1"/>
  <c r="M121" i="12"/>
  <c r="Q121" i="12" s="1"/>
  <c r="M122" i="12"/>
  <c r="Q122" i="12" s="1"/>
  <c r="M123" i="12"/>
  <c r="Q123" i="12" s="1"/>
  <c r="M124" i="12"/>
  <c r="Q124" i="12" s="1"/>
  <c r="M125" i="12"/>
  <c r="Q125" i="12" s="1"/>
  <c r="M126" i="12"/>
  <c r="Q126" i="12" s="1"/>
  <c r="M127" i="12"/>
  <c r="Q127" i="12" s="1"/>
  <c r="M8" i="12"/>
  <c r="Q8" i="12" s="1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8" i="12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8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8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9" i="11"/>
  <c r="M8" i="11"/>
  <c r="G99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I22" i="11" s="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8" i="11"/>
  <c r="C9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" i="11"/>
  <c r="C11" i="11"/>
  <c r="C12" i="11"/>
  <c r="C13" i="11"/>
  <c r="C14" i="11"/>
  <c r="C15" i="11"/>
  <c r="C16" i="11"/>
  <c r="C17" i="11"/>
  <c r="C18" i="11"/>
  <c r="C19" i="11"/>
  <c r="C20" i="11"/>
  <c r="C24" i="11"/>
  <c r="C25" i="11"/>
  <c r="C26" i="11"/>
  <c r="C27" i="11"/>
  <c r="C28" i="11"/>
  <c r="C29" i="11"/>
  <c r="C30" i="11"/>
  <c r="C31" i="11"/>
  <c r="C8" i="11"/>
  <c r="C100" i="11" s="1"/>
  <c r="Q14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148" i="9" s="1"/>
  <c r="O37" i="9"/>
  <c r="O36" i="9"/>
  <c r="G37" i="9"/>
  <c r="G38" i="9"/>
  <c r="G39" i="9"/>
  <c r="G40" i="9"/>
  <c r="G148" i="9" s="1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36" i="9"/>
  <c r="I13" i="13"/>
  <c r="E13" i="13"/>
  <c r="O128" i="12"/>
  <c r="I128" i="12"/>
  <c r="G128" i="12"/>
  <c r="E128" i="12"/>
  <c r="I70" i="10"/>
  <c r="I69" i="10"/>
  <c r="Q128" i="10"/>
  <c r="O128" i="10"/>
  <c r="M128" i="10"/>
  <c r="E128" i="10"/>
  <c r="I30" i="9"/>
  <c r="I148" i="9"/>
  <c r="M148" i="9"/>
  <c r="E148" i="9"/>
  <c r="S21" i="8"/>
  <c r="Q21" i="8"/>
  <c r="O21" i="8"/>
  <c r="M21" i="8"/>
  <c r="K21" i="8"/>
  <c r="I21" i="8"/>
  <c r="S75" i="7"/>
  <c r="Q75" i="7"/>
  <c r="O75" i="7"/>
  <c r="M75" i="7"/>
  <c r="K75" i="7"/>
  <c r="I75" i="7"/>
  <c r="Q13" i="6"/>
  <c r="O13" i="6"/>
  <c r="M13" i="6"/>
  <c r="K13" i="6"/>
  <c r="K71" i="4"/>
  <c r="AK106" i="3"/>
  <c r="AI106" i="3"/>
  <c r="AG106" i="3"/>
  <c r="AA106" i="3"/>
  <c r="W106" i="3"/>
  <c r="S106" i="3"/>
  <c r="Q106" i="3"/>
  <c r="Y42" i="1"/>
  <c r="W42" i="1"/>
  <c r="U42" i="1"/>
  <c r="O42" i="1"/>
  <c r="K42" i="1"/>
  <c r="G42" i="1"/>
  <c r="E42" i="1"/>
  <c r="I128" i="10"/>
  <c r="G128" i="10"/>
  <c r="I62" i="11" l="1"/>
  <c r="I54" i="11"/>
  <c r="I38" i="11"/>
  <c r="O100" i="11"/>
  <c r="Q128" i="12"/>
  <c r="I21" i="11"/>
  <c r="I23" i="11"/>
  <c r="I30" i="11"/>
  <c r="M128" i="12"/>
  <c r="I99" i="11"/>
  <c r="I20" i="11"/>
  <c r="I16" i="11"/>
  <c r="I12" i="11"/>
  <c r="M100" i="11"/>
  <c r="I98" i="11"/>
  <c r="I94" i="11"/>
  <c r="I90" i="11"/>
  <c r="I86" i="11"/>
  <c r="I82" i="11"/>
  <c r="I78" i="11"/>
  <c r="I74" i="11"/>
  <c r="I70" i="11"/>
  <c r="I66" i="11"/>
  <c r="I58" i="11"/>
  <c r="I50" i="11"/>
  <c r="I46" i="11"/>
  <c r="I42" i="11"/>
  <c r="I34" i="11"/>
  <c r="I65" i="11"/>
  <c r="I61" i="11"/>
  <c r="I57" i="11"/>
  <c r="I53" i="11"/>
  <c r="I49" i="11"/>
  <c r="I45" i="11"/>
  <c r="I41" i="11"/>
  <c r="I37" i="11"/>
  <c r="I33" i="11"/>
  <c r="I17" i="11"/>
  <c r="I13" i="11"/>
  <c r="I9" i="11"/>
  <c r="I97" i="11"/>
  <c r="I89" i="11"/>
  <c r="I81" i="11"/>
  <c r="I73" i="11"/>
  <c r="I69" i="11"/>
  <c r="I29" i="11"/>
  <c r="I25" i="11"/>
  <c r="I95" i="11"/>
  <c r="I91" i="11"/>
  <c r="I87" i="11"/>
  <c r="I83" i="11"/>
  <c r="I79" i="11"/>
  <c r="I75" i="11"/>
  <c r="I71" i="11"/>
  <c r="I67" i="11"/>
  <c r="I63" i="11"/>
  <c r="I59" i="11"/>
  <c r="I55" i="11"/>
  <c r="I51" i="11"/>
  <c r="I47" i="11"/>
  <c r="I43" i="11"/>
  <c r="I39" i="11"/>
  <c r="I35" i="11"/>
  <c r="I31" i="11"/>
  <c r="I27" i="11"/>
  <c r="I19" i="11"/>
  <c r="I15" i="11"/>
  <c r="I11" i="11"/>
  <c r="S67" i="11"/>
  <c r="S63" i="11"/>
  <c r="S59" i="11"/>
  <c r="S55" i="11"/>
  <c r="S51" i="11"/>
  <c r="S47" i="11"/>
  <c r="S43" i="11"/>
  <c r="S39" i="11"/>
  <c r="S35" i="11"/>
  <c r="S31" i="11"/>
  <c r="S27" i="11"/>
  <c r="S23" i="11"/>
  <c r="S19" i="11"/>
  <c r="S15" i="11"/>
  <c r="S11" i="11"/>
  <c r="S98" i="11"/>
  <c r="S94" i="11"/>
  <c r="S90" i="11"/>
  <c r="S86" i="11"/>
  <c r="S82" i="11"/>
  <c r="S78" i="11"/>
  <c r="S74" i="11"/>
  <c r="S70" i="11"/>
  <c r="I26" i="11"/>
  <c r="I18" i="11"/>
  <c r="I14" i="11"/>
  <c r="I10" i="11"/>
  <c r="S66" i="11"/>
  <c r="S62" i="11"/>
  <c r="S58" i="11"/>
  <c r="S54" i="11"/>
  <c r="S50" i="11"/>
  <c r="S46" i="11"/>
  <c r="S42" i="11"/>
  <c r="S38" i="11"/>
  <c r="S34" i="11"/>
  <c r="S30" i="11"/>
  <c r="S26" i="11"/>
  <c r="S22" i="11"/>
  <c r="S18" i="11"/>
  <c r="S14" i="11"/>
  <c r="S10" i="11"/>
  <c r="S97" i="11"/>
  <c r="S93" i="11"/>
  <c r="S89" i="11"/>
  <c r="S85" i="11"/>
  <c r="S81" i="11"/>
  <c r="S77" i="11"/>
  <c r="S73" i="11"/>
  <c r="S69" i="11"/>
  <c r="S65" i="11"/>
  <c r="S61" i="11"/>
  <c r="S57" i="11"/>
  <c r="S53" i="11"/>
  <c r="S49" i="11"/>
  <c r="S45" i="11"/>
  <c r="S41" i="11"/>
  <c r="S37" i="11"/>
  <c r="S33" i="11"/>
  <c r="S29" i="11"/>
  <c r="S25" i="11"/>
  <c r="S21" i="11"/>
  <c r="S17" i="11"/>
  <c r="S13" i="11"/>
  <c r="S9" i="11"/>
  <c r="S96" i="11"/>
  <c r="S92" i="11"/>
  <c r="S88" i="11"/>
  <c r="S84" i="11"/>
  <c r="S80" i="11"/>
  <c r="S76" i="11"/>
  <c r="S72" i="11"/>
  <c r="S68" i="11"/>
  <c r="I93" i="11"/>
  <c r="I85" i="11"/>
  <c r="I77" i="11"/>
  <c r="I96" i="11"/>
  <c r="I92" i="11"/>
  <c r="I88" i="11"/>
  <c r="I84" i="11"/>
  <c r="I80" i="11"/>
  <c r="I76" i="11"/>
  <c r="I72" i="11"/>
  <c r="I68" i="11"/>
  <c r="I64" i="11"/>
  <c r="I60" i="11"/>
  <c r="I56" i="11"/>
  <c r="I52" i="11"/>
  <c r="I48" i="11"/>
  <c r="I44" i="11"/>
  <c r="I40" i="11"/>
  <c r="I36" i="11"/>
  <c r="I32" i="11"/>
  <c r="I28" i="11"/>
  <c r="I24" i="11"/>
  <c r="S8" i="11"/>
  <c r="S64" i="11"/>
  <c r="S60" i="11"/>
  <c r="S56" i="11"/>
  <c r="S52" i="11"/>
  <c r="S48" i="11"/>
  <c r="S44" i="11"/>
  <c r="S40" i="11"/>
  <c r="S36" i="11"/>
  <c r="S32" i="11"/>
  <c r="S28" i="11"/>
  <c r="S24" i="11"/>
  <c r="S20" i="11"/>
  <c r="S16" i="11"/>
  <c r="S12" i="11"/>
  <c r="S99" i="11"/>
  <c r="S95" i="11"/>
  <c r="S91" i="11"/>
  <c r="S87" i="11"/>
  <c r="S83" i="11"/>
  <c r="S79" i="11"/>
  <c r="S75" i="11"/>
  <c r="S71" i="11"/>
  <c r="G100" i="11"/>
  <c r="I8" i="11"/>
  <c r="Q100" i="11"/>
  <c r="K128" i="12"/>
  <c r="C128" i="12"/>
  <c r="E100" i="11"/>
  <c r="S100" i="11" l="1"/>
  <c r="U67" i="11" s="1"/>
  <c r="I100" i="11"/>
  <c r="K8" i="11" s="1"/>
  <c r="U51" i="11" l="1"/>
  <c r="U18" i="11"/>
  <c r="U35" i="11"/>
  <c r="U93" i="11"/>
  <c r="U33" i="11"/>
  <c r="U78" i="11"/>
  <c r="U66" i="11"/>
  <c r="U76" i="11"/>
  <c r="U8" i="11"/>
  <c r="U49" i="11"/>
  <c r="U47" i="11"/>
  <c r="U31" i="11"/>
  <c r="U74" i="11"/>
  <c r="U62" i="11"/>
  <c r="U19" i="11"/>
  <c r="U50" i="11"/>
  <c r="U77" i="11"/>
  <c r="U17" i="11"/>
  <c r="U56" i="11"/>
  <c r="U15" i="11"/>
  <c r="U46" i="11"/>
  <c r="U94" i="11"/>
  <c r="U34" i="11"/>
  <c r="U65" i="11"/>
  <c r="U92" i="11"/>
  <c r="U63" i="11"/>
  <c r="U90" i="11"/>
  <c r="U14" i="11"/>
  <c r="U89" i="11"/>
  <c r="U73" i="11"/>
  <c r="U30" i="11"/>
  <c r="U61" i="11"/>
  <c r="U45" i="11"/>
  <c r="U29" i="11"/>
  <c r="U13" i="11"/>
  <c r="U88" i="11"/>
  <c r="U59" i="11"/>
  <c r="U27" i="11"/>
  <c r="U26" i="11"/>
  <c r="U85" i="11"/>
  <c r="U80" i="11"/>
  <c r="U99" i="11"/>
  <c r="U83" i="11"/>
  <c r="U55" i="11"/>
  <c r="U60" i="11"/>
  <c r="U23" i="11"/>
  <c r="U72" i="11"/>
  <c r="U86" i="11"/>
  <c r="U53" i="11"/>
  <c r="U40" i="11"/>
  <c r="U32" i="11"/>
  <c r="U22" i="11"/>
  <c r="U58" i="11"/>
  <c r="U21" i="11"/>
  <c r="U24" i="11"/>
  <c r="U16" i="11"/>
  <c r="U81" i="11"/>
  <c r="U82" i="11"/>
  <c r="U41" i="11"/>
  <c r="U75" i="11"/>
  <c r="U54" i="11"/>
  <c r="U9" i="11"/>
  <c r="U79" i="11"/>
  <c r="U68" i="11"/>
  <c r="U48" i="11"/>
  <c r="U52" i="11"/>
  <c r="U70" i="11"/>
  <c r="U36" i="11"/>
  <c r="U42" i="11"/>
  <c r="U96" i="11"/>
  <c r="U98" i="11"/>
  <c r="U25" i="11"/>
  <c r="U84" i="11"/>
  <c r="U20" i="11"/>
  <c r="U91" i="11"/>
  <c r="U69" i="11"/>
  <c r="U38" i="11"/>
  <c r="U64" i="11"/>
  <c r="U95" i="11"/>
  <c r="U11" i="11"/>
  <c r="U37" i="11"/>
  <c r="U97" i="11"/>
  <c r="U28" i="11"/>
  <c r="U12" i="11"/>
  <c r="U87" i="11"/>
  <c r="U43" i="11"/>
  <c r="U10" i="11"/>
  <c r="U39" i="11"/>
  <c r="U57" i="11"/>
  <c r="U44" i="11"/>
  <c r="U71" i="11"/>
  <c r="K9" i="11"/>
  <c r="C7" i="15"/>
  <c r="K46" i="11"/>
  <c r="K54" i="11"/>
  <c r="K62" i="11"/>
  <c r="K95" i="11"/>
  <c r="K74" i="11"/>
  <c r="K85" i="11"/>
  <c r="K72" i="11"/>
  <c r="K78" i="11"/>
  <c r="K80" i="11"/>
  <c r="K60" i="11"/>
  <c r="K44" i="11"/>
  <c r="K28" i="11"/>
  <c r="K12" i="11"/>
  <c r="K87" i="11"/>
  <c r="K43" i="11"/>
  <c r="K51" i="11"/>
  <c r="K75" i="11"/>
  <c r="K65" i="11"/>
  <c r="K94" i="11"/>
  <c r="K70" i="11"/>
  <c r="K81" i="11"/>
  <c r="K91" i="11"/>
  <c r="K96" i="11"/>
  <c r="K76" i="11"/>
  <c r="K56" i="11"/>
  <c r="K40" i="11"/>
  <c r="K24" i="11"/>
  <c r="K88" i="11"/>
  <c r="K79" i="11"/>
  <c r="K97" i="11"/>
  <c r="K61" i="11"/>
  <c r="K67" i="11"/>
  <c r="K57" i="11"/>
  <c r="K31" i="11"/>
  <c r="K15" i="11"/>
  <c r="K34" i="11"/>
  <c r="K18" i="11"/>
  <c r="K37" i="11"/>
  <c r="K21" i="11"/>
  <c r="K90" i="11"/>
  <c r="K58" i="11"/>
  <c r="K73" i="11"/>
  <c r="K82" i="11"/>
  <c r="K92" i="11"/>
  <c r="K68" i="11"/>
  <c r="K52" i="11"/>
  <c r="K36" i="11"/>
  <c r="K20" i="11"/>
  <c r="K66" i="11"/>
  <c r="K63" i="11"/>
  <c r="K93" i="11"/>
  <c r="K49" i="11"/>
  <c r="K59" i="11"/>
  <c r="K53" i="11"/>
  <c r="K27" i="11"/>
  <c r="K11" i="11"/>
  <c r="K30" i="11"/>
  <c r="K14" i="11"/>
  <c r="K33" i="11"/>
  <c r="K17" i="11"/>
  <c r="K86" i="11"/>
  <c r="K89" i="11"/>
  <c r="K69" i="11"/>
  <c r="K98" i="11"/>
  <c r="K84" i="11"/>
  <c r="K64" i="11"/>
  <c r="K48" i="11"/>
  <c r="K32" i="11"/>
  <c r="K16" i="11"/>
  <c r="K50" i="11"/>
  <c r="K55" i="11"/>
  <c r="K77" i="11"/>
  <c r="K71" i="11"/>
  <c r="K99" i="11"/>
  <c r="K83" i="11"/>
  <c r="K47" i="11"/>
  <c r="K45" i="11"/>
  <c r="K39" i="11"/>
  <c r="K23" i="11"/>
  <c r="K42" i="11"/>
  <c r="K26" i="11"/>
  <c r="K10" i="11"/>
  <c r="K29" i="11"/>
  <c r="K13" i="11"/>
  <c r="K35" i="11"/>
  <c r="K19" i="11"/>
  <c r="K38" i="11"/>
  <c r="K22" i="11"/>
  <c r="K41" i="11"/>
  <c r="K25" i="11"/>
  <c r="U100" i="11" l="1"/>
  <c r="K100" i="11"/>
  <c r="C11" i="15"/>
  <c r="E9" i="15" l="1"/>
  <c r="E10" i="15"/>
  <c r="E8" i="15"/>
  <c r="E7" i="15"/>
  <c r="E11" i="15" l="1"/>
</calcChain>
</file>

<file path=xl/sharedStrings.xml><?xml version="1.0" encoding="utf-8"?>
<sst xmlns="http://schemas.openxmlformats.org/spreadsheetml/2006/main" count="1980" uniqueCount="532">
  <si>
    <t>صندوق سرمایه‌گذاری ثابت حامی</t>
  </si>
  <si>
    <t>صورت وضعیت سبد</t>
  </si>
  <si>
    <t>برای ماه منتهی به 1402/03/31</t>
  </si>
  <si>
    <t>نام شرکت</t>
  </si>
  <si>
    <t>1402/02/31</t>
  </si>
  <si>
    <t>تغییرات طی دوره</t>
  </si>
  <si>
    <t>1402/03/31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</si>
  <si>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</si>
  <si>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</si>
  <si>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</si>
  <si>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</si>
  <si>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</si>
  <si>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</si>
  <si>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</si>
  <si>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</si>
  <si>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</si>
  <si>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پتروشیمی پردیس</t>
  </si>
  <si>
    <t>ح . سرمایه گذاری صدرتامین</t>
  </si>
  <si>
    <t>سپید ماکیان</t>
  </si>
  <si>
    <t>0.00%</t>
  </si>
  <si>
    <t>سرمایه گذاری تامین اجتماعی</t>
  </si>
  <si>
    <t>سرمایه گذاری صدرتامین</t>
  </si>
  <si>
    <t>سرمایه‌ گذاری‌ البرز(هلدینگ‌</t>
  </si>
  <si>
    <t>سیمان آبیک</t>
  </si>
  <si>
    <t>سیمان خوزستان</t>
  </si>
  <si>
    <t>سیمان‌ صوفیان‌</t>
  </si>
  <si>
    <t>سیمان‌هگمتان‌</t>
  </si>
  <si>
    <t>صندوق س شاخصی آرام مفید</t>
  </si>
  <si>
    <t>صندوق س. اهرمی مفید-س -واحد عادی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</si>
  <si>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</si>
  <si>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</si>
  <si>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</si>
  <si>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</si>
  <si>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طلای عیار مفید</t>
  </si>
  <si>
    <t>فجر انرژی خلیج فارس</t>
  </si>
  <si>
    <t>فولاد شاهرود</t>
  </si>
  <si>
    <t>مبین انرژی خلیج فارس</t>
  </si>
  <si>
    <t>اختیارف شستا-1465-1402/06/08</t>
  </si>
  <si>
    <t>بانک ملت</t>
  </si>
  <si>
    <t>س. توسعه و عمران استان کرمان</t>
  </si>
  <si>
    <t>اختیارف شستا-1165-1402/06/08</t>
  </si>
  <si>
    <t>فولاد مبارکه اصفهان</t>
  </si>
  <si>
    <t>بانک صادرات ایران</t>
  </si>
  <si>
    <t>صندوق س. اهرمی مفید-س</t>
  </si>
  <si>
    <t>پالایش نفت بندرعباس</t>
  </si>
  <si>
    <t>سایپا</t>
  </si>
  <si>
    <t>پالایش نفت اصفهان</t>
  </si>
  <si>
    <t>اختیارف شستا-865-1402/06/08</t>
  </si>
  <si>
    <t>بانک دی</t>
  </si>
  <si>
    <t>تعداد اوراق تبعی</t>
  </si>
  <si>
    <t>قیمت اعمال</t>
  </si>
  <si>
    <t>تاریخ اعمال</t>
  </si>
  <si>
    <t>نرخ موثر</t>
  </si>
  <si>
    <t>اختیارف ت شستا1000-02/07/22</t>
  </si>
  <si>
    <t>1402/07/22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</si>
  <si>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</si>
  <si>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</si>
  <si>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</si>
  <si>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</si>
  <si>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</si>
  <si>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</si>
  <si>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</si>
  <si>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</si>
  <si>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پنتان پتروکنگان032</t>
  </si>
  <si>
    <t>بله</t>
  </si>
  <si>
    <t>1401/09/01</t>
  </si>
  <si>
    <t>1403/09/01</t>
  </si>
  <si>
    <t>اجاره ت. انرژی تدبیر14051013</t>
  </si>
  <si>
    <t>1401/10/13</t>
  </si>
  <si>
    <t>1405/10/13</t>
  </si>
  <si>
    <t>اجاره تابان لوتوس14021206</t>
  </si>
  <si>
    <t>1398/12/06</t>
  </si>
  <si>
    <t>1402/12/06</t>
  </si>
  <si>
    <t>اجاره صبا تامین دماوند14050809</t>
  </si>
  <si>
    <t>1401/08/09</t>
  </si>
  <si>
    <t>1405/08/09</t>
  </si>
  <si>
    <t>اجاره مهرآیندگان لوتوس0311</t>
  </si>
  <si>
    <t>1399/11/13</t>
  </si>
  <si>
    <t>1403/11/13</t>
  </si>
  <si>
    <t>اجاصبابدون ضامن بارتبه اعتباری</t>
  </si>
  <si>
    <t>1400/01/28</t>
  </si>
  <si>
    <t>1404/01/27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</si>
  <si>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</si>
  <si>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</si>
  <si>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</si>
  <si>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</si>
  <si>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</si>
  <si>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</si>
  <si>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</si>
  <si>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</si>
  <si>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</si>
  <si>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</si>
  <si>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</si>
  <si>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</si>
  <si>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</si>
  <si>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</si>
  <si>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</si>
  <si>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</si>
  <si>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</si>
  <si>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</si>
  <si>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</si>
  <si>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</si>
  <si>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</si>
  <si>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</si>
  <si>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</si>
  <si>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</si>
  <si>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</si>
  <si>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</si>
  <si>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</si>
  <si>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</si>
  <si>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</si>
  <si>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</si>
  <si>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</si>
  <si>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</si>
  <si>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</si>
  <si>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</si>
  <si>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</si>
  <si>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</si>
  <si>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اسنادخزانه-م5بودجه00-030626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</si>
  <si>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</si>
  <si>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</si>
  <si>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</si>
  <si>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</si>
  <si>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</si>
  <si>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</si>
  <si>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</si>
  <si>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</si>
  <si>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</si>
  <si>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</si>
  <si>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</si>
  <si>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</si>
  <si>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</si>
  <si>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</si>
  <si>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</si>
  <si>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</si>
  <si>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</si>
  <si>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</si>
  <si>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</si>
  <si>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اسنادخزانه-م9بودجه99-020316</t>
  </si>
  <si>
    <t>1399/10/15</t>
  </si>
  <si>
    <t>1402/03/16</t>
  </si>
  <si>
    <t>خرید دین توسعه کیش14021110</t>
  </si>
  <si>
    <t>1400/03/10</t>
  </si>
  <si>
    <t>1402/11/10</t>
  </si>
  <si>
    <t>صکوک اجاره خوارزم411-6ماهه20%</t>
  </si>
  <si>
    <t>1400/11/18</t>
  </si>
  <si>
    <t>1404/11/17</t>
  </si>
  <si>
    <t>صکوک اجاره شستا311-بدون ضامن</t>
  </si>
  <si>
    <t>1399/11/25</t>
  </si>
  <si>
    <t>1403/11/25</t>
  </si>
  <si>
    <t>صکوک اجاره فارس147- 3ماهه18%</t>
  </si>
  <si>
    <t>1399/07/13</t>
  </si>
  <si>
    <t>1403/07/13</t>
  </si>
  <si>
    <t>صکوک اجاره گل گهر039-3ماهه20%</t>
  </si>
  <si>
    <t>1399/09/10</t>
  </si>
  <si>
    <t>1403/09/10</t>
  </si>
  <si>
    <t>صکوک اجاره گل گهر309-3ماهه20%</t>
  </si>
  <si>
    <t>صکوک اجاره معادن212-6ماهه21%</t>
  </si>
  <si>
    <t>1398/12/14</t>
  </si>
  <si>
    <t>1402/12/14</t>
  </si>
  <si>
    <t>صکوک اجاره معادن407-3ماهه18%</t>
  </si>
  <si>
    <t>1400/07/19</t>
  </si>
  <si>
    <t>1404/07/18</t>
  </si>
  <si>
    <t>صکوک مرابحه خزامیا511-3ماهه18%</t>
  </si>
  <si>
    <t>1401/11/17</t>
  </si>
  <si>
    <t>1405/11/17</t>
  </si>
  <si>
    <t>صکوک مرابحه خزامیا601-3ماهه18%</t>
  </si>
  <si>
    <t>1402/01/07</t>
  </si>
  <si>
    <t>1406/01/07</t>
  </si>
  <si>
    <t>صکوک مرابحه سایپا038-3ماهه 18%</t>
  </si>
  <si>
    <t>1399/08/21</t>
  </si>
  <si>
    <t>صکوک مرابحه سایپا308-3ماهه 18%</t>
  </si>
  <si>
    <t>صکوک مرابحه صایپا049-3ماهه 18%</t>
  </si>
  <si>
    <t>1400/09/24</t>
  </si>
  <si>
    <t>1404/09/23</t>
  </si>
  <si>
    <t>صکوک مرابحه صایپا409-3ماهه 18%</t>
  </si>
  <si>
    <t>صکوک مرابحه کویر606-6ماهه 18%</t>
  </si>
  <si>
    <t>1401/06/23</t>
  </si>
  <si>
    <t>1406/06/23</t>
  </si>
  <si>
    <t>صکوک منفعت نفت0312-6ماهه 18/5%</t>
  </si>
  <si>
    <t>1399/12/17</t>
  </si>
  <si>
    <t>1403/12/17</t>
  </si>
  <si>
    <t>گام بانک اقتصاد نوین0204</t>
  </si>
  <si>
    <t>1401/04/01</t>
  </si>
  <si>
    <t>1402/04/28</t>
  </si>
  <si>
    <t>گام بانک اقتصاد نوین0205</t>
  </si>
  <si>
    <t>1402/05/31</t>
  </si>
  <si>
    <t>گام بانک پارسیان0203</t>
  </si>
  <si>
    <t>گام بانک تجارت0203</t>
  </si>
  <si>
    <t>1401/04/25</t>
  </si>
  <si>
    <t>1402/03/30</t>
  </si>
  <si>
    <t>گام بانک تجارت0204</t>
  </si>
  <si>
    <t>1401/04/31</t>
  </si>
  <si>
    <t>گام بانک تجارت0206</t>
  </si>
  <si>
    <t>1401/07/02</t>
  </si>
  <si>
    <t>1402/06/28</t>
  </si>
  <si>
    <t>گام بانک سینا0206</t>
  </si>
  <si>
    <t>گام بانک صادرات ایران0206</t>
  </si>
  <si>
    <t>1402/06/31</t>
  </si>
  <si>
    <t>گام بانک صادرات ایران0207</t>
  </si>
  <si>
    <t>1402/07/30</t>
  </si>
  <si>
    <t>گام بانک ملت0211</t>
  </si>
  <si>
    <t>1402/02/16</t>
  </si>
  <si>
    <t>1402/11/30</t>
  </si>
  <si>
    <t>گواهی اعتبار مولد رفاه0204</t>
  </si>
  <si>
    <t>1401/05/20</t>
  </si>
  <si>
    <t>1402/04/31</t>
  </si>
  <si>
    <t>گواهی اعتبار مولد رفاه0205</t>
  </si>
  <si>
    <t>1401/06/01</t>
  </si>
  <si>
    <t>گواهی اعتبار مولد رفاه0206</t>
  </si>
  <si>
    <t>گواهی اعتبار مولد رفاه0207</t>
  </si>
  <si>
    <t>1401/08/01</t>
  </si>
  <si>
    <t>گواهی اعتبار مولد سامان0204</t>
  </si>
  <si>
    <t>1401/05/01</t>
  </si>
  <si>
    <t>گواهی اعتبار مولد سامان0205</t>
  </si>
  <si>
    <t>گواهی اعتبار مولد سامان0206</t>
  </si>
  <si>
    <t>1401/07/01</t>
  </si>
  <si>
    <t>گواهی اعتبار مولد سامان0207</t>
  </si>
  <si>
    <t>گواهی اعتبار مولد سامان0208</t>
  </si>
  <si>
    <t>1402/08/30</t>
  </si>
  <si>
    <t>گواهی اعتبار مولد سپه0207</t>
  </si>
  <si>
    <t>گواهی اعتبار مولد سپه0208</t>
  </si>
  <si>
    <t>گواهی اعتبار مولد شهر0203</t>
  </si>
  <si>
    <t>گواهی اعتبارمولد رفاه0208</t>
  </si>
  <si>
    <t>گواهی اعتبارمولد صنعت020930</t>
  </si>
  <si>
    <t>1401/10/01</t>
  </si>
  <si>
    <t>1402/09/30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</si>
  <si>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</si>
  <si>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</si>
  <si>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</si>
  <si>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</si>
  <si>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</si>
  <si>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</si>
  <si>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دولت104-ش.خ020303</t>
  </si>
  <si>
    <t>1401/03/03</t>
  </si>
  <si>
    <t>1402/03/03</t>
  </si>
  <si>
    <t>مرابحه عام دولت106-ش.خ020624</t>
  </si>
  <si>
    <t>1401/03/24</t>
  </si>
  <si>
    <t>1402/06/24</t>
  </si>
  <si>
    <t>مرابحه عام دولت107-ش.خ030724</t>
  </si>
  <si>
    <t>1403/07/24</t>
  </si>
  <si>
    <t>مرابحه عام دولت109-ش.خ020719</t>
  </si>
  <si>
    <t>1401/05/19</t>
  </si>
  <si>
    <t>1402/07/19</t>
  </si>
  <si>
    <t>مرابحه عام دولت112-ش.خ 040408</t>
  </si>
  <si>
    <t>1401/06/08</t>
  </si>
  <si>
    <t>1404/04/07</t>
  </si>
  <si>
    <t>مرابحه عام دولت127-ش.خ040623</t>
  </si>
  <si>
    <t>1401/12/23</t>
  </si>
  <si>
    <t>1404/06/22</t>
  </si>
  <si>
    <t>مرابحه عام دولت1-ش.خ سایر0206</t>
  </si>
  <si>
    <t>1398/12/25</t>
  </si>
  <si>
    <t>1402/06/25</t>
  </si>
  <si>
    <t>مرابحه عام دولت3-ش.خ0211</t>
  </si>
  <si>
    <t>1399/03/13</t>
  </si>
  <si>
    <t>1402/11/13</t>
  </si>
  <si>
    <t>مرابحه عام دولت4-ش.خ 0206</t>
  </si>
  <si>
    <t>1399/06/12</t>
  </si>
  <si>
    <t>1402/06/12</t>
  </si>
  <si>
    <t>مرابحه عام دولت5-ش.خ 0209</t>
  </si>
  <si>
    <t>1402/09/27</t>
  </si>
  <si>
    <t>مرابحه عام دولت5-ش.خ 0309</t>
  </si>
  <si>
    <t>1399/09/05</t>
  </si>
  <si>
    <t>1403/09/05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</si>
  <si>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</si>
  <si>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</si>
  <si>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</si>
  <si>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</si>
  <si>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</si>
  <si>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</si>
  <si>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</si>
  <si>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</si>
  <si>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</si>
  <si>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</si>
  <si>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</si>
  <si>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</si>
  <si>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دولت94-ش.خ030816</t>
  </si>
  <si>
    <t>1400/09/16</t>
  </si>
  <si>
    <t>1403/08/16</t>
  </si>
  <si>
    <t>مرابحه عام دولت95-ش.خ020514</t>
  </si>
  <si>
    <t>1400/10/14</t>
  </si>
  <si>
    <t>1402/05/14</t>
  </si>
  <si>
    <t>مرابحه عام دولتی65-ش.خ0210</t>
  </si>
  <si>
    <t>1399/10/16</t>
  </si>
  <si>
    <t>1402/10/16</t>
  </si>
  <si>
    <t>مرابحه عام دولتی6-ش.خ0210</t>
  </si>
  <si>
    <t>مرابحه کرمان موتور 14040413</t>
  </si>
  <si>
    <t>1401/04/13</t>
  </si>
  <si>
    <t>1404/04/12</t>
  </si>
  <si>
    <t>صکوک اجاره فولاد52-بدون ضامن</t>
  </si>
  <si>
    <t>1401/12/24</t>
  </si>
  <si>
    <t>1405/12/24</t>
  </si>
  <si>
    <t>گام بانک ملت0208</t>
  </si>
  <si>
    <t>اجاره تابان سپهر14031126</t>
  </si>
  <si>
    <t>1399/12/03</t>
  </si>
  <si>
    <t>1403/12/03</t>
  </si>
  <si>
    <t>اجاره انرژی پاسارگاد14040302</t>
  </si>
  <si>
    <t>1400/03/02</t>
  </si>
  <si>
    <t>1404/03/01</t>
  </si>
  <si>
    <t>صکوک اجاره صملی404-6ماهه18%</t>
  </si>
  <si>
    <t>1400/05/05</t>
  </si>
  <si>
    <t>1404/05/04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</si>
  <si>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</si>
  <si>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</si>
  <si>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</si>
  <si>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</si>
  <si>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</si>
  <si>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-0.22%</t>
  </si>
  <si>
    <t>-2.47%</t>
  </si>
  <si>
    <t>-1.24%</t>
  </si>
  <si>
    <t>-1.66%</t>
  </si>
  <si>
    <t>-3.66%</t>
  </si>
  <si>
    <t>-3.33%</t>
  </si>
  <si>
    <t>-0.78%</t>
  </si>
  <si>
    <t>-2.69%</t>
  </si>
  <si>
    <t>-0.30%</t>
  </si>
  <si>
    <t>-7.78%</t>
  </si>
  <si>
    <t>-2.42%</t>
  </si>
  <si>
    <t>-3.23%</t>
  </si>
  <si>
    <t>-3.06%</t>
  </si>
  <si>
    <t>-9.77%</t>
  </si>
  <si>
    <t>-4.52%</t>
  </si>
  <si>
    <t>-4.21%</t>
  </si>
  <si>
    <t>-2.73%</t>
  </si>
  <si>
    <t>-9.91%</t>
  </si>
  <si>
    <t>-8.31%</t>
  </si>
  <si>
    <t>-0.80%</t>
  </si>
  <si>
    <t>1.66%</t>
  </si>
  <si>
    <t>-9.47%</t>
  </si>
  <si>
    <t>-6.32%</t>
  </si>
  <si>
    <t>-2.83%</t>
  </si>
  <si>
    <t>-1.55%</t>
  </si>
  <si>
    <t>-7.92%</t>
  </si>
  <si>
    <t>-2.01%</t>
  </si>
  <si>
    <t>-4.40%</t>
  </si>
  <si>
    <t>-8.60%</t>
  </si>
  <si>
    <t>-3.34%</t>
  </si>
  <si>
    <t>2.71%</t>
  </si>
  <si>
    <t>-0.73%</t>
  </si>
  <si>
    <t>1.72%</t>
  </si>
  <si>
    <t>-1.88%</t>
  </si>
  <si>
    <t>-0.86%</t>
  </si>
  <si>
    <t>-7.25%</t>
  </si>
  <si>
    <t>0.79%</t>
  </si>
  <si>
    <t>-1.89%</t>
  </si>
  <si>
    <t>-6.31%</t>
  </si>
  <si>
    <t>-0.27%</t>
  </si>
  <si>
    <t>-0.83%</t>
  </si>
  <si>
    <t>-0.36%</t>
  </si>
  <si>
    <t>0.64%</t>
  </si>
  <si>
    <t>-0.38%</t>
  </si>
  <si>
    <t>-0.42%</t>
  </si>
  <si>
    <t>گواهی اعتبار مولد شهر0206</t>
  </si>
  <si>
    <t>-0.14%</t>
  </si>
  <si>
    <t>-1.21%</t>
  </si>
  <si>
    <t>-0.67%</t>
  </si>
  <si>
    <t>0.63%</t>
  </si>
  <si>
    <t>1.99%</t>
  </si>
  <si>
    <t>-0.31%</t>
  </si>
  <si>
    <t>-1.17%</t>
  </si>
  <si>
    <t>-1.13%</t>
  </si>
  <si>
    <t>-4.62%</t>
  </si>
  <si>
    <t>-0.85%</t>
  </si>
  <si>
    <t>1.67%</t>
  </si>
  <si>
    <t>-9.90%</t>
  </si>
  <si>
    <t>-3.32%</t>
  </si>
  <si>
    <t>-5.55%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</si>
  <si>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</si>
  <si>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</si>
  <si>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</si>
  <si>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</si>
  <si>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</si>
  <si>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</si>
  <si>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</si>
  <si>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</si>
  <si>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</si>
  <si>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</si>
  <si>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</si>
  <si>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</si>
  <si>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</si>
  <si>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</si>
  <si>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</si>
  <si>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</si>
  <si>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</si>
  <si>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</si>
  <si>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</si>
  <si>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</si>
  <si>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</si>
  <si>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207-9012-14422144-2</t>
  </si>
  <si>
    <t>1400/11/13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</si>
  <si>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</si>
  <si>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</si>
  <si>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</si>
  <si>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</si>
  <si>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</si>
  <si>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</si>
  <si>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</si>
  <si>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</si>
  <si>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</si>
  <si>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</si>
  <si>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دولت105-ش.خ030503</t>
  </si>
  <si>
    <t>1403/05/03</t>
  </si>
  <si>
    <t>اجاره اقتصادی تدبیر14040606</t>
  </si>
  <si>
    <t>1404/06/05</t>
  </si>
  <si>
    <t>مرابحه عام دولت70-ش.خ0112</t>
  </si>
  <si>
    <t>1401/12/07</t>
  </si>
  <si>
    <t>مرابحه عام دولتی64-ش.خ0111</t>
  </si>
  <si>
    <t>1401/11/09</t>
  </si>
  <si>
    <t>مرابحه عام دولت5-ش.خ 0110</t>
  </si>
  <si>
    <t>1401/10/11</t>
  </si>
  <si>
    <t>مرابحه عام دولت5-ش.خ 0108</t>
  </si>
  <si>
    <t>1401/08/25</t>
  </si>
  <si>
    <t>منفعت دولت6-ش.خاص140109</t>
  </si>
  <si>
    <t>1401/09/17</t>
  </si>
  <si>
    <t>منفعت دولت5-ش.خاص سایر0108</t>
  </si>
  <si>
    <t>1401/08/18</t>
  </si>
  <si>
    <t>منفعت دولت5-ش.خاص کاریزما0108</t>
  </si>
  <si>
    <t>منفعت دولت5-ش.خاص سپهر0108</t>
  </si>
  <si>
    <t>منفعت دولت5-ش.خاص کاردان0108</t>
  </si>
  <si>
    <t>منفعت دولتی4-شرایط خاص14010729</t>
  </si>
  <si>
    <t>1401/07/29</t>
  </si>
  <si>
    <t>صکوک مرابحه سایپا012-3ماهه 16%</t>
  </si>
  <si>
    <t>1401/12/20</t>
  </si>
  <si>
    <t>اجاره اعتماد مبین لوتوس011019</t>
  </si>
  <si>
    <t>1401/10/19</t>
  </si>
  <si>
    <t>اجاره اعتماد مبین امید011019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</si>
  <si>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</si>
  <si>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</si>
  <si>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</si>
  <si>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</si>
  <si>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</si>
  <si>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</si>
  <si>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سرمایه‌گذاری‌غدیر(هلدینگ‌</t>
  </si>
  <si>
    <t>1402/01/31</t>
  </si>
  <si>
    <t>1402/02/25</t>
  </si>
  <si>
    <t>1402/02/20</t>
  </si>
  <si>
    <t>1402/03/02</t>
  </si>
  <si>
    <t>گسترش نفت و گاز پارسیان</t>
  </si>
  <si>
    <t>1401/10/28</t>
  </si>
  <si>
    <t>س.ص.بازنشستگی کارکنان بانکها</t>
  </si>
  <si>
    <t>1401/11/30</t>
  </si>
  <si>
    <t>پتروشیمی جم</t>
  </si>
  <si>
    <t>1401/08/14</t>
  </si>
  <si>
    <t>پلیمر آریا ساسول</t>
  </si>
  <si>
    <t>1402/01/28</t>
  </si>
  <si>
    <t>1401/07/27</t>
  </si>
  <si>
    <t>1402/03/28</t>
  </si>
  <si>
    <t>بهای فروش</t>
  </si>
  <si>
    <t>ارزش دفتری</t>
  </si>
  <si>
    <t>سود و زیان ناشی از تغییر قیمت</t>
  </si>
  <si>
    <t>سود و زیان ناشی از فروش</t>
  </si>
  <si>
    <t>توسعه‌معادن‌وفلزات‌</t>
  </si>
  <si>
    <t>ح . سرمایه گذاری‌البرز(هلدینگ‌</t>
  </si>
  <si>
    <t>پالایش نفت شیراز</t>
  </si>
  <si>
    <t>پتروشیمی پارس</t>
  </si>
  <si>
    <t>ملی‌ صنایع‌ مس‌ ایران‌</t>
  </si>
  <si>
    <t>بانک خاورمیانه</t>
  </si>
  <si>
    <t>سرمایه گذاری سبحان</t>
  </si>
  <si>
    <t>پتروشیمی تندگویان</t>
  </si>
  <si>
    <t>سرمایه گذاری سیمان تامین</t>
  </si>
  <si>
    <t>بین المللی توسعه ص. معادن غدیر</t>
  </si>
  <si>
    <t>پتروشیمی‌شیراز</t>
  </si>
  <si>
    <t>نفت پاسارگاد</t>
  </si>
  <si>
    <t>صنایع گلدیران</t>
  </si>
  <si>
    <t>سرمایه گذاری گروه توسعه ملی</t>
  </si>
  <si>
    <t>معدنی‌وصنعتی‌چادرملو</t>
  </si>
  <si>
    <t>صنایع پتروشیمی خلیج فارس</t>
  </si>
  <si>
    <t>پالایش نفت تهران</t>
  </si>
  <si>
    <t>صندوق س دریای آبی فیروزه-سهام</t>
  </si>
  <si>
    <t>بانک سینا</t>
  </si>
  <si>
    <t>کارخانجات‌داروپخش‌</t>
  </si>
  <si>
    <t>فولاد  خوزستان</t>
  </si>
  <si>
    <t>ح . کارخانجات‌داروپخش</t>
  </si>
  <si>
    <t>سرمایه گذاری دارویی تامین</t>
  </si>
  <si>
    <t>نفت سپاهان</t>
  </si>
  <si>
    <t>ح . صنایع گلدیران</t>
  </si>
  <si>
    <t>سرمایه‌گذاری‌صندوق‌بازنشستگی‌</t>
  </si>
  <si>
    <t>داروپخش‌ (هلدینگ‌</t>
  </si>
  <si>
    <t>کالسیمین‌</t>
  </si>
  <si>
    <t>سرمایه گذاری صبا تامین</t>
  </si>
  <si>
    <t>صندوق پالایشی یکم-سهام</t>
  </si>
  <si>
    <t>صندوق سرمایه‌گذاری مشترک پیشرو</t>
  </si>
  <si>
    <t>صندوق س. ثروت هیوا-س</t>
  </si>
  <si>
    <t>گام بانک اقتصاد نوین0201</t>
  </si>
  <si>
    <t>اسنادخزانه-م2بودجه99-011019</t>
  </si>
  <si>
    <t>گواهی اعتبار مولد رفاه0201</t>
  </si>
  <si>
    <t>اسنادخزانه-م3بودجه99-011110</t>
  </si>
  <si>
    <t>اسنادخزانه-م5بودجه99-020218</t>
  </si>
  <si>
    <t>اسنادخزانه-م4بودجه99-011215</t>
  </si>
  <si>
    <t>اسناد خزانه-م12بودجه00-030425</t>
  </si>
  <si>
    <t>گواهی اعتبار مولد رفاه0202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</si>
  <si>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</si>
  <si>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</si>
  <si>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</si>
  <si>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</si>
  <si>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</si>
  <si>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</si>
  <si>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</si>
  <si>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</si>
  <si>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</si>
  <si>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</si>
  <si>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</si>
  <si>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</si>
  <si>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</si>
  <si>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</si>
  <si>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</si>
  <si>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</si>
  <si>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</si>
  <si>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>اختیارخ شستا-1465-1402/06/08</t>
  </si>
  <si>
    <t>از ابتدای سال مالی</t>
  </si>
  <si>
    <t>تا پایان ماه</t>
  </si>
  <si>
    <t>اختیارخ شستا-765-1402/06/08</t>
  </si>
  <si>
    <t>اختیارخ شستا-865-1402/06/08</t>
  </si>
  <si>
    <t> اختیارخ شستا-965-1402/06/08</t>
  </si>
  <si>
    <t>اختیارخ شستا-1165-1402/06/08</t>
  </si>
  <si>
    <t xml:space="preserve"> اختیارخ فولاد-2153-1402/07/26</t>
  </si>
  <si>
    <t xml:space="preserve"> اختیارخ فولاد-2650-1402/07/26</t>
  </si>
  <si>
    <t xml:space="preserve"> اختیارخ فولاد-3313-1402/07/26</t>
  </si>
  <si>
    <t xml:space="preserve"> اختیارخ خساپا-1900-1402/06/14</t>
  </si>
  <si>
    <t xml:space="preserve"> اختیارخ خساپا-2000-1402/06/14</t>
  </si>
  <si>
    <t xml:space="preserve"> اختیارخ کرمان-900-14020606</t>
  </si>
  <si>
    <t xml:space="preserve"> اختیارخ کرمان-1000-14020606</t>
  </si>
  <si>
    <t xml:space="preserve"> اختیارخ توان-15000-14020612</t>
  </si>
  <si>
    <t xml:space="preserve"> اختیارخ توان-16000-14020612</t>
  </si>
  <si>
    <t xml:space="preserve"> اختیارخ توان-19000-14020612</t>
  </si>
  <si>
    <t xml:space="preserve"> اختیارخ شستا-1000-1402/04/14</t>
  </si>
  <si>
    <t xml:space="preserve"> اختیارخ دی-800-14020518</t>
  </si>
  <si>
    <t xml:space="preserve"> اختیارخ وبصادر-2000-1402/07/12</t>
  </si>
  <si>
    <t xml:space="preserve"> اختیارخ وبصادر-2200-1402/07/12</t>
  </si>
  <si>
    <t xml:space="preserve"> اختیارخ شبندر-8000-1402/06/14</t>
  </si>
  <si>
    <t xml:space="preserve"> اختیارخ وبملت-3500-1402/07/26</t>
  </si>
  <si>
    <t xml:space="preserve"> اختیارخ وبملت-3750-1402/07/26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</si>
</sst>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1" applyNumberFormat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0</xdr:rowOff>
        </xdr:from>
        <xdr:to>
          <xdr:col>10</xdr:col>
          <xdr:colOff>238125</xdr:colOff>
          <xdr:row>35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7A939-308D-4022-84C1-CF4B9A9B294D}">
  <dimension ref="A1"/>
  <sheetViews>
    <sheetView rightToLeft="1" workbookViewId="0">
      <selection activeCell="A3" sqref="A3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2</xdr:row>
                <xdr:rowOff>0</xdr:rowOff>
              </from>
              <to>
                <xdr:col>10</xdr:col>
                <xdr:colOff>238125</xdr:colOff>
                <xdr:row>35</xdr:row>
                <xdr:rowOff>28575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52"/>
  <sheetViews>
    <sheetView rightToLeft="1" topLeftCell="B131" workbookViewId="0">
      <selection activeCell="M153" sqref="M153"/>
    </sheetView>
  </sheetViews>
  <sheetFormatPr defaultRowHeight="21.75"/>
  <cols>
    <col min="1" max="1" width="34.42578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22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20" width="18.42578125" style="1" bestFit="1" customWidth="1"/>
    <col min="21" max="16384" width="9.140625" style="1"/>
  </cols>
  <sheetData>
    <row r="2" spans="1:20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20" ht="22.5">
      <c r="A3" s="9" t="s">
        <v>390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20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20" ht="22.5">
      <c r="A6" s="9" t="s">
        <v>3</v>
      </c>
      <c r="C6" s="10" t="s">
        <v>392</v>
      </c>
      <c r="D6" s="10" t="s">
        <v>392</v>
      </c>
      <c r="E6" s="10" t="s">
        <v>392</v>
      </c>
      <c r="F6" s="10" t="s">
        <v>392</v>
      </c>
      <c r="G6" s="10" t="s">
        <v>392</v>
      </c>
      <c r="H6" s="10" t="s">
        <v>392</v>
      </c>
      <c r="I6" s="10" t="s">
        <v>392</v>
      </c>
      <c r="K6" s="10" t="s">
        <v>393</v>
      </c>
      <c r="L6" s="10" t="s">
        <v>393</v>
      </c>
      <c r="M6" s="10" t="s">
        <v>393</v>
      </c>
      <c r="N6" s="10" t="s">
        <v>393</v>
      </c>
      <c r="O6" s="10" t="s">
        <v>393</v>
      </c>
      <c r="P6" s="10" t="s">
        <v>393</v>
      </c>
      <c r="Q6" s="10" t="s">
        <v>393</v>
      </c>
    </row>
    <row r="7" spans="1:20" ht="22.5">
      <c r="A7" s="10" t="s">
        <v>3</v>
      </c>
      <c r="C7" s="12" t="s">
        <v>7</v>
      </c>
      <c r="E7" s="12" t="s">
        <v>447</v>
      </c>
      <c r="G7" s="12" t="s">
        <v>448</v>
      </c>
      <c r="I7" s="12" t="s">
        <v>449</v>
      </c>
      <c r="K7" s="12" t="s">
        <v>7</v>
      </c>
      <c r="M7" s="12" t="s">
        <v>447</v>
      </c>
      <c r="O7" s="12" t="s">
        <v>448</v>
      </c>
      <c r="Q7" s="12" t="s">
        <v>449</v>
      </c>
    </row>
    <row r="8" spans="1:20">
      <c r="A8" s="1" t="s">
        <v>22</v>
      </c>
      <c r="C8" s="3">
        <v>1081281</v>
      </c>
      <c r="E8" s="3">
        <v>7421833635</v>
      </c>
      <c r="G8" s="3">
        <v>8901683160</v>
      </c>
      <c r="I8" s="3">
        <v>-1479849525</v>
      </c>
      <c r="K8" s="3">
        <v>1081281</v>
      </c>
      <c r="M8" s="3">
        <v>7421833634</v>
      </c>
      <c r="O8" s="3">
        <v>7776855285</v>
      </c>
      <c r="Q8" s="3">
        <v>-355021651</v>
      </c>
      <c r="S8" s="3"/>
      <c r="T8" s="3"/>
    </row>
    <row r="9" spans="1:20">
      <c r="A9" s="1" t="s">
        <v>48</v>
      </c>
      <c r="C9" s="3">
        <v>2000000</v>
      </c>
      <c r="E9" s="3">
        <v>2876880624</v>
      </c>
      <c r="G9" s="3">
        <v>2930015931</v>
      </c>
      <c r="I9" s="3">
        <v>-53135307</v>
      </c>
      <c r="K9" s="3">
        <v>2000000</v>
      </c>
      <c r="M9" s="3">
        <v>2876880624</v>
      </c>
      <c r="O9" s="3">
        <v>2930015931</v>
      </c>
      <c r="Q9" s="3">
        <v>-53135307</v>
      </c>
      <c r="S9" s="3"/>
      <c r="T9" s="3"/>
    </row>
    <row r="10" spans="1:20">
      <c r="A10" s="1" t="s">
        <v>34</v>
      </c>
      <c r="C10" s="3">
        <v>1628850</v>
      </c>
      <c r="E10" s="3">
        <v>39114871744</v>
      </c>
      <c r="G10" s="3">
        <v>46611071515</v>
      </c>
      <c r="I10" s="3">
        <v>-7496199771</v>
      </c>
      <c r="K10" s="3">
        <v>1628850</v>
      </c>
      <c r="M10" s="3">
        <v>39114871744</v>
      </c>
      <c r="O10" s="3">
        <v>38411986114</v>
      </c>
      <c r="Q10" s="3">
        <v>702885630</v>
      </c>
      <c r="S10" s="3"/>
      <c r="T10" s="3"/>
    </row>
    <row r="11" spans="1:20">
      <c r="A11" s="1" t="s">
        <v>40</v>
      </c>
      <c r="C11" s="3">
        <v>680000</v>
      </c>
      <c r="E11" s="3">
        <v>40797246</v>
      </c>
      <c r="G11" s="3">
        <v>37402524</v>
      </c>
      <c r="I11" s="3">
        <v>3394722</v>
      </c>
      <c r="K11" s="3">
        <v>680000</v>
      </c>
      <c r="M11" s="3">
        <v>40797246</v>
      </c>
      <c r="O11" s="3">
        <v>37402524</v>
      </c>
      <c r="Q11" s="3">
        <v>3394722</v>
      </c>
      <c r="S11" s="3"/>
      <c r="T11" s="3"/>
    </row>
    <row r="12" spans="1:20">
      <c r="A12" s="1" t="s">
        <v>35</v>
      </c>
      <c r="C12" s="3">
        <v>1020447</v>
      </c>
      <c r="E12" s="3">
        <v>4582216033</v>
      </c>
      <c r="G12" s="3">
        <v>4735310192</v>
      </c>
      <c r="I12" s="3">
        <v>-153094159</v>
      </c>
      <c r="K12" s="3">
        <v>1020447</v>
      </c>
      <c r="M12" s="3">
        <v>4582216033</v>
      </c>
      <c r="O12" s="3">
        <v>5081776143</v>
      </c>
      <c r="Q12" s="3">
        <v>-499560110</v>
      </c>
      <c r="S12" s="3"/>
      <c r="T12" s="3"/>
    </row>
    <row r="13" spans="1:20">
      <c r="A13" s="1" t="s">
        <v>15</v>
      </c>
      <c r="C13" s="3">
        <v>19939745</v>
      </c>
      <c r="E13" s="3">
        <v>294557175195</v>
      </c>
      <c r="G13" s="3">
        <v>313991375893</v>
      </c>
      <c r="I13" s="3">
        <v>-19434200698</v>
      </c>
      <c r="K13" s="3">
        <v>19939745</v>
      </c>
      <c r="M13" s="3">
        <v>294557175195</v>
      </c>
      <c r="O13" s="3">
        <v>303959362903</v>
      </c>
      <c r="Q13" s="3">
        <v>-9402187708</v>
      </c>
      <c r="S13" s="3"/>
      <c r="T13" s="3"/>
    </row>
    <row r="14" spans="1:20">
      <c r="A14" s="1" t="s">
        <v>24</v>
      </c>
      <c r="C14" s="3">
        <v>240000</v>
      </c>
      <c r="E14" s="3">
        <v>13711141430</v>
      </c>
      <c r="G14" s="3">
        <v>15395734281</v>
      </c>
      <c r="I14" s="3">
        <v>-1684592851</v>
      </c>
      <c r="K14" s="3">
        <v>240000</v>
      </c>
      <c r="M14" s="3">
        <v>13711141430</v>
      </c>
      <c r="O14" s="3">
        <v>15224025170</v>
      </c>
      <c r="Q14" s="3">
        <v>-1512883740</v>
      </c>
      <c r="S14" s="3"/>
      <c r="T14" s="3"/>
    </row>
    <row r="15" spans="1:20">
      <c r="A15" s="1" t="s">
        <v>30</v>
      </c>
      <c r="C15" s="3">
        <v>2716500</v>
      </c>
      <c r="E15" s="3">
        <v>830738298000</v>
      </c>
      <c r="G15" s="3">
        <v>828082399719</v>
      </c>
      <c r="I15" s="3">
        <v>2655898281</v>
      </c>
      <c r="K15" s="3">
        <v>2716500</v>
      </c>
      <c r="M15" s="3">
        <v>830738298000</v>
      </c>
      <c r="O15" s="3">
        <v>791528732857</v>
      </c>
      <c r="Q15" s="3">
        <v>39209565143</v>
      </c>
      <c r="S15" s="3"/>
      <c r="T15" s="3"/>
    </row>
    <row r="16" spans="1:20">
      <c r="A16" s="1" t="s">
        <v>32</v>
      </c>
      <c r="C16" s="3">
        <v>255511</v>
      </c>
      <c r="E16" s="3">
        <v>1438040181545</v>
      </c>
      <c r="G16" s="3">
        <v>1421770828191</v>
      </c>
      <c r="I16" s="3">
        <v>16269353354</v>
      </c>
      <c r="K16" s="3">
        <v>255511</v>
      </c>
      <c r="M16" s="3">
        <v>1438040181545</v>
      </c>
      <c r="O16" s="3">
        <v>1344624193380</v>
      </c>
      <c r="Q16" s="3">
        <v>93415988165</v>
      </c>
      <c r="S16" s="3"/>
      <c r="T16" s="3"/>
    </row>
    <row r="17" spans="1:20">
      <c r="A17" s="1" t="s">
        <v>43</v>
      </c>
      <c r="C17" s="3">
        <v>320000</v>
      </c>
      <c r="E17" s="3">
        <v>5813702622</v>
      </c>
      <c r="G17" s="3">
        <v>5789381776</v>
      </c>
      <c r="I17" s="3">
        <v>24320846</v>
      </c>
      <c r="K17" s="3">
        <v>320000</v>
      </c>
      <c r="M17" s="3">
        <v>5813702622</v>
      </c>
      <c r="O17" s="3">
        <v>5789381776</v>
      </c>
      <c r="Q17" s="3">
        <v>24320846</v>
      </c>
      <c r="S17" s="3"/>
      <c r="T17" s="3"/>
    </row>
    <row r="18" spans="1:20">
      <c r="A18" s="1" t="s">
        <v>33</v>
      </c>
      <c r="C18" s="3">
        <v>12403909</v>
      </c>
      <c r="E18" s="3">
        <v>846873163941</v>
      </c>
      <c r="G18" s="3">
        <v>893079950108</v>
      </c>
      <c r="I18" s="3">
        <v>-46206786167</v>
      </c>
      <c r="K18" s="3">
        <v>12403909</v>
      </c>
      <c r="M18" s="3">
        <v>846873163941</v>
      </c>
      <c r="O18" s="3">
        <v>893079692849</v>
      </c>
      <c r="Q18" s="3">
        <v>-46206528908</v>
      </c>
      <c r="S18" s="3"/>
      <c r="T18" s="3"/>
    </row>
    <row r="19" spans="1:20">
      <c r="A19" s="1" t="s">
        <v>23</v>
      </c>
      <c r="C19" s="3">
        <v>1813499</v>
      </c>
      <c r="E19" s="3">
        <v>39977039483</v>
      </c>
      <c r="G19" s="3">
        <v>44168327193</v>
      </c>
      <c r="I19" s="3">
        <v>-4191287710</v>
      </c>
      <c r="K19" s="3">
        <v>1813499</v>
      </c>
      <c r="M19" s="3">
        <v>39977039483</v>
      </c>
      <c r="O19" s="3">
        <v>44092069126</v>
      </c>
      <c r="Q19" s="3">
        <v>-4115029643</v>
      </c>
      <c r="S19" s="3"/>
      <c r="T19" s="3"/>
    </row>
    <row r="20" spans="1:20">
      <c r="A20" s="1" t="s">
        <v>38</v>
      </c>
      <c r="C20" s="3">
        <v>1518000</v>
      </c>
      <c r="E20" s="3">
        <v>7942936092</v>
      </c>
      <c r="G20" s="3">
        <v>7972989913</v>
      </c>
      <c r="I20" s="3">
        <v>-30053821</v>
      </c>
      <c r="K20" s="3">
        <v>1518000</v>
      </c>
      <c r="M20" s="3">
        <v>7942936092</v>
      </c>
      <c r="O20" s="3">
        <v>7972989913</v>
      </c>
      <c r="Q20" s="3">
        <v>-30053821</v>
      </c>
      <c r="S20" s="3"/>
      <c r="T20" s="3"/>
    </row>
    <row r="21" spans="1:20">
      <c r="A21" s="1" t="s">
        <v>20</v>
      </c>
      <c r="C21" s="3">
        <v>666927000</v>
      </c>
      <c r="E21" s="3">
        <v>637566133723</v>
      </c>
      <c r="G21" s="3">
        <v>650288247698</v>
      </c>
      <c r="I21" s="3">
        <v>-12722113975</v>
      </c>
      <c r="K21" s="3">
        <v>666927000</v>
      </c>
      <c r="M21" s="3">
        <v>637566133723</v>
      </c>
      <c r="O21" s="3">
        <v>897061917608</v>
      </c>
      <c r="Q21" s="3">
        <v>-259495783885</v>
      </c>
      <c r="S21" s="3"/>
      <c r="T21" s="3"/>
    </row>
    <row r="22" spans="1:20">
      <c r="A22" s="1" t="s">
        <v>42</v>
      </c>
      <c r="C22" s="3">
        <v>1135000</v>
      </c>
      <c r="E22" s="3">
        <v>2788793563</v>
      </c>
      <c r="G22" s="3">
        <v>2803517760</v>
      </c>
      <c r="I22" s="3">
        <v>-14724197</v>
      </c>
      <c r="K22" s="3">
        <v>1135000</v>
      </c>
      <c r="M22" s="3">
        <v>2788793563</v>
      </c>
      <c r="O22" s="3">
        <v>2803517760</v>
      </c>
      <c r="Q22" s="3">
        <v>-14724197</v>
      </c>
      <c r="S22" s="3"/>
      <c r="T22" s="3"/>
    </row>
    <row r="23" spans="1:20">
      <c r="A23" s="1" t="s">
        <v>27</v>
      </c>
      <c r="C23" s="3">
        <v>101602895</v>
      </c>
      <c r="E23" s="3">
        <v>1545955339022</v>
      </c>
      <c r="G23" s="3">
        <v>1533202244463</v>
      </c>
      <c r="I23" s="3">
        <v>12753094559</v>
      </c>
      <c r="K23" s="3">
        <v>101602895</v>
      </c>
      <c r="M23" s="3">
        <v>1545955339022</v>
      </c>
      <c r="O23" s="3">
        <v>1523625678846</v>
      </c>
      <c r="Q23" s="3">
        <v>22329660176</v>
      </c>
      <c r="S23" s="3"/>
      <c r="T23" s="3"/>
    </row>
    <row r="24" spans="1:20">
      <c r="A24" s="1" t="s">
        <v>41</v>
      </c>
      <c r="C24" s="3">
        <v>496461</v>
      </c>
      <c r="E24" s="3">
        <v>2795278740</v>
      </c>
      <c r="G24" s="3">
        <v>2819699820</v>
      </c>
      <c r="I24" s="3">
        <v>-24421080</v>
      </c>
      <c r="K24" s="3">
        <v>496461</v>
      </c>
      <c r="M24" s="3">
        <v>2795278740</v>
      </c>
      <c r="O24" s="3">
        <v>2819699820</v>
      </c>
      <c r="Q24" s="3">
        <v>-24421080</v>
      </c>
      <c r="S24" s="3"/>
      <c r="T24" s="3"/>
    </row>
    <row r="25" spans="1:20">
      <c r="A25" s="1" t="s">
        <v>39</v>
      </c>
      <c r="C25" s="3">
        <v>7505000</v>
      </c>
      <c r="E25" s="3">
        <v>10713371139</v>
      </c>
      <c r="G25" s="3">
        <v>10800407089</v>
      </c>
      <c r="I25" s="3">
        <v>-87035950</v>
      </c>
      <c r="K25" s="3">
        <v>7505000</v>
      </c>
      <c r="M25" s="3">
        <v>10713371139</v>
      </c>
      <c r="O25" s="3">
        <v>10800407089</v>
      </c>
      <c r="Q25" s="3">
        <v>-87035950</v>
      </c>
      <c r="S25" s="3"/>
      <c r="T25" s="3"/>
    </row>
    <row r="26" spans="1:20">
      <c r="A26" s="1" t="s">
        <v>17</v>
      </c>
      <c r="C26" s="3">
        <v>8438207</v>
      </c>
      <c r="E26" s="3">
        <v>46839033660</v>
      </c>
      <c r="G26" s="3">
        <v>49359653198</v>
      </c>
      <c r="I26" s="3">
        <v>-2520619538</v>
      </c>
      <c r="K26" s="3">
        <v>8438207</v>
      </c>
      <c r="M26" s="3">
        <v>46839033660</v>
      </c>
      <c r="O26" s="3">
        <v>18429820938</v>
      </c>
      <c r="Q26" s="3">
        <v>28409212722</v>
      </c>
      <c r="S26" s="3"/>
      <c r="T26" s="3"/>
    </row>
    <row r="27" spans="1:20">
      <c r="A27" s="1" t="s">
        <v>16</v>
      </c>
      <c r="C27" s="3">
        <v>900968</v>
      </c>
      <c r="E27" s="3">
        <v>144817325515</v>
      </c>
      <c r="G27" s="3">
        <v>144130569903</v>
      </c>
      <c r="I27" s="3">
        <v>686755612</v>
      </c>
      <c r="K27" s="3">
        <v>900968</v>
      </c>
      <c r="M27" s="3">
        <v>144817325515</v>
      </c>
      <c r="O27" s="3">
        <v>157699328854</v>
      </c>
      <c r="Q27" s="3">
        <v>-12882003339</v>
      </c>
      <c r="S27" s="3"/>
      <c r="T27" s="3"/>
    </row>
    <row r="28" spans="1:20">
      <c r="A28" s="1" t="s">
        <v>37</v>
      </c>
      <c r="C28" s="3">
        <v>27500000</v>
      </c>
      <c r="E28" s="3">
        <v>4042227131</v>
      </c>
      <c r="G28" s="3">
        <v>3672510751</v>
      </c>
      <c r="I28" s="3">
        <v>369716380</v>
      </c>
      <c r="K28" s="3">
        <v>27500000</v>
      </c>
      <c r="M28" s="3">
        <v>4042227131</v>
      </c>
      <c r="O28" s="3">
        <v>3672510751</v>
      </c>
      <c r="Q28" s="3">
        <v>369716380</v>
      </c>
      <c r="S28" s="3"/>
      <c r="T28" s="3"/>
    </row>
    <row r="29" spans="1:20">
      <c r="A29" s="1" t="s">
        <v>21</v>
      </c>
      <c r="C29" s="3">
        <v>6961521</v>
      </c>
      <c r="E29" s="3">
        <v>58517316121</v>
      </c>
      <c r="G29" s="3">
        <v>58993446557</v>
      </c>
      <c r="I29" s="3">
        <v>-476130436</v>
      </c>
      <c r="K29" s="3">
        <v>6961521</v>
      </c>
      <c r="M29" s="3">
        <v>58517316121</v>
      </c>
      <c r="O29" s="3">
        <v>67285651995</v>
      </c>
      <c r="Q29" s="3">
        <v>-8768335874</v>
      </c>
      <c r="S29" s="3"/>
      <c r="T29" s="3"/>
    </row>
    <row r="30" spans="1:20">
      <c r="A30" s="1" t="s">
        <v>28</v>
      </c>
      <c r="C30" s="3">
        <v>386266096</v>
      </c>
      <c r="E30" s="3">
        <v>4457510747839</v>
      </c>
      <c r="G30" s="3">
        <v>4567188087194</v>
      </c>
      <c r="I30" s="3">
        <f>E30-G30</f>
        <v>-109677339355</v>
      </c>
      <c r="K30" s="3">
        <v>386266096</v>
      </c>
      <c r="M30" s="3">
        <v>4434206881650</v>
      </c>
      <c r="O30" s="3">
        <v>4196956110952</v>
      </c>
      <c r="Q30" s="3">
        <v>237250770698</v>
      </c>
      <c r="S30" s="3"/>
      <c r="T30" s="3"/>
    </row>
    <row r="31" spans="1:20">
      <c r="A31" s="1" t="s">
        <v>31</v>
      </c>
      <c r="C31" s="3">
        <v>634445</v>
      </c>
      <c r="E31" s="3">
        <v>222270826855</v>
      </c>
      <c r="G31" s="3">
        <v>219967813107</v>
      </c>
      <c r="I31" s="3">
        <v>2303013748</v>
      </c>
      <c r="K31" s="3">
        <v>634445</v>
      </c>
      <c r="M31" s="3">
        <v>222270876855</v>
      </c>
      <c r="O31" s="3">
        <v>216616184347</v>
      </c>
      <c r="Q31" s="3">
        <v>5654692508</v>
      </c>
      <c r="S31" s="3"/>
      <c r="T31" s="3"/>
    </row>
    <row r="32" spans="1:20">
      <c r="A32" s="1" t="s">
        <v>36</v>
      </c>
      <c r="C32" s="3">
        <v>10899029</v>
      </c>
      <c r="E32" s="3">
        <v>368738082285</v>
      </c>
      <c r="G32" s="3">
        <v>371179646373</v>
      </c>
      <c r="I32" s="3">
        <v>-2441564088</v>
      </c>
      <c r="K32" s="3">
        <v>10899029</v>
      </c>
      <c r="M32" s="3">
        <v>368738082285</v>
      </c>
      <c r="O32" s="3">
        <v>364536266498</v>
      </c>
      <c r="Q32" s="3">
        <v>4201815787</v>
      </c>
      <c r="S32" s="3"/>
      <c r="T32" s="3"/>
    </row>
    <row r="33" spans="1:20">
      <c r="A33" s="1" t="s">
        <v>45</v>
      </c>
      <c r="C33" s="3">
        <v>7359000</v>
      </c>
      <c r="E33" s="3">
        <v>21068477131</v>
      </c>
      <c r="G33" s="3">
        <v>20928724378</v>
      </c>
      <c r="I33" s="3">
        <v>139752753</v>
      </c>
      <c r="K33" s="3">
        <v>7359000</v>
      </c>
      <c r="M33" s="3">
        <v>21068477131</v>
      </c>
      <c r="O33" s="3">
        <v>20928724378</v>
      </c>
      <c r="Q33" s="3">
        <v>139752753</v>
      </c>
      <c r="S33" s="3"/>
      <c r="T33" s="3"/>
    </row>
    <row r="34" spans="1:20">
      <c r="A34" s="1" t="s">
        <v>44</v>
      </c>
      <c r="C34" s="3">
        <v>1344000</v>
      </c>
      <c r="E34" s="3">
        <v>18222949731</v>
      </c>
      <c r="G34" s="3">
        <v>18248123924</v>
      </c>
      <c r="I34" s="3">
        <v>-25174193</v>
      </c>
      <c r="K34" s="3">
        <v>1344000</v>
      </c>
      <c r="M34" s="3">
        <v>18222949731</v>
      </c>
      <c r="O34" s="3">
        <v>18248123924</v>
      </c>
      <c r="Q34" s="3">
        <v>-25174193</v>
      </c>
      <c r="S34" s="3"/>
      <c r="T34" s="3"/>
    </row>
    <row r="35" spans="1:20">
      <c r="A35" s="1" t="s">
        <v>29</v>
      </c>
      <c r="C35" s="3">
        <v>7362388</v>
      </c>
      <c r="E35" s="3">
        <v>3025719419887</v>
      </c>
      <c r="G35" s="3">
        <v>3020095444863</v>
      </c>
      <c r="I35" s="3">
        <v>5623975024</v>
      </c>
      <c r="K35" s="3">
        <v>7362388</v>
      </c>
      <c r="M35" s="3">
        <v>3025719419887</v>
      </c>
      <c r="O35" s="3">
        <v>2968355847246</v>
      </c>
      <c r="Q35" s="3">
        <v>57363572641</v>
      </c>
      <c r="S35" s="3"/>
      <c r="T35" s="3"/>
    </row>
    <row r="36" spans="1:20">
      <c r="A36" s="1" t="s">
        <v>511</v>
      </c>
      <c r="C36" s="3">
        <v>6040000</v>
      </c>
      <c r="E36" s="3">
        <v>4393110000</v>
      </c>
      <c r="G36" s="3">
        <f>E36-I36</f>
        <v>3708309672</v>
      </c>
      <c r="I36" s="3">
        <v>684800328</v>
      </c>
      <c r="K36" s="3">
        <v>6040000</v>
      </c>
      <c r="M36" s="3">
        <v>4393110000</v>
      </c>
      <c r="O36" s="3">
        <f>M36-Q36</f>
        <v>3708309672</v>
      </c>
      <c r="Q36" s="3">
        <v>684800328</v>
      </c>
      <c r="S36" s="3"/>
      <c r="T36" s="3"/>
    </row>
    <row r="37" spans="1:20">
      <c r="A37" s="1" t="s">
        <v>512</v>
      </c>
      <c r="C37" s="3">
        <v>29749000</v>
      </c>
      <c r="E37" s="3">
        <v>5427976000</v>
      </c>
      <c r="G37" s="3">
        <f t="shared" ref="G37:G57" si="0">E37-I37</f>
        <v>3213095769</v>
      </c>
      <c r="I37" s="3">
        <v>2214880231</v>
      </c>
      <c r="K37" s="3">
        <v>29749000</v>
      </c>
      <c r="M37" s="3">
        <v>5427976000</v>
      </c>
      <c r="O37" s="3">
        <f t="shared" ref="O37:O57" si="1">M37-Q37</f>
        <v>3213095769</v>
      </c>
      <c r="Q37" s="3">
        <v>2214880231</v>
      </c>
      <c r="S37" s="3"/>
      <c r="T37" s="3"/>
    </row>
    <row r="38" spans="1:20">
      <c r="A38" s="1" t="s">
        <v>513</v>
      </c>
      <c r="C38" s="3">
        <v>1000000</v>
      </c>
      <c r="E38" s="3">
        <v>460000000</v>
      </c>
      <c r="G38" s="3">
        <f t="shared" si="0"/>
        <v>426971177</v>
      </c>
      <c r="I38" s="3">
        <v>33028823</v>
      </c>
      <c r="K38" s="3">
        <v>1000000</v>
      </c>
      <c r="M38" s="3">
        <v>460000000</v>
      </c>
      <c r="O38" s="3">
        <f t="shared" si="1"/>
        <v>426971177</v>
      </c>
      <c r="Q38" s="3">
        <v>33028823</v>
      </c>
      <c r="S38" s="3"/>
      <c r="T38" s="3"/>
    </row>
    <row r="39" spans="1:20">
      <c r="A39" s="1" t="s">
        <v>514</v>
      </c>
      <c r="C39" s="3">
        <v>680000</v>
      </c>
      <c r="E39" s="3">
        <v>210880000</v>
      </c>
      <c r="G39" s="3">
        <f t="shared" si="0"/>
        <v>178147974</v>
      </c>
      <c r="I39" s="3">
        <v>32732026</v>
      </c>
      <c r="K39" s="3">
        <v>680000</v>
      </c>
      <c r="M39" s="3">
        <v>210880000</v>
      </c>
      <c r="O39" s="3">
        <f t="shared" si="1"/>
        <v>178147974</v>
      </c>
      <c r="Q39" s="3">
        <v>32732026</v>
      </c>
      <c r="S39" s="3"/>
      <c r="T39" s="3"/>
    </row>
    <row r="40" spans="1:20">
      <c r="A40" s="1" t="s">
        <v>508</v>
      </c>
      <c r="C40" s="3">
        <v>27500000</v>
      </c>
      <c r="E40" s="3">
        <v>5195790000</v>
      </c>
      <c r="G40" s="3">
        <f t="shared" si="0"/>
        <v>3196867193</v>
      </c>
      <c r="I40" s="3">
        <v>1998922807</v>
      </c>
      <c r="K40" s="3">
        <v>27500000</v>
      </c>
      <c r="M40" s="3">
        <v>5195790000</v>
      </c>
      <c r="O40" s="3">
        <f t="shared" si="1"/>
        <v>3196867193</v>
      </c>
      <c r="Q40" s="3">
        <v>1998922807</v>
      </c>
      <c r="S40" s="3"/>
      <c r="T40" s="3"/>
    </row>
    <row r="41" spans="1:20">
      <c r="A41" s="1" t="s">
        <v>515</v>
      </c>
      <c r="C41" s="3">
        <v>61869</v>
      </c>
      <c r="E41" s="3">
        <v>269205600</v>
      </c>
      <c r="G41" s="3">
        <f t="shared" si="0"/>
        <v>234467683</v>
      </c>
      <c r="I41" s="3">
        <v>34737917</v>
      </c>
      <c r="K41" s="3">
        <v>61869</v>
      </c>
      <c r="M41" s="3">
        <v>269205600</v>
      </c>
      <c r="O41" s="3">
        <f t="shared" si="1"/>
        <v>234467683</v>
      </c>
      <c r="Q41" s="3">
        <v>34737917</v>
      </c>
      <c r="S41" s="3"/>
      <c r="T41" s="3"/>
    </row>
    <row r="42" spans="1:20">
      <c r="A42" s="1" t="s">
        <v>516</v>
      </c>
      <c r="C42" s="3">
        <v>4527</v>
      </c>
      <c r="E42" s="3">
        <v>17881650</v>
      </c>
      <c r="G42" s="3">
        <f t="shared" si="0"/>
        <v>14938091</v>
      </c>
      <c r="I42" s="3">
        <v>2943559</v>
      </c>
      <c r="K42" s="3">
        <v>4527</v>
      </c>
      <c r="M42" s="3">
        <v>17881650</v>
      </c>
      <c r="O42" s="3">
        <f t="shared" si="1"/>
        <v>14938091</v>
      </c>
      <c r="Q42" s="3">
        <v>2943559</v>
      </c>
      <c r="S42" s="3"/>
      <c r="T42" s="3"/>
    </row>
    <row r="43" spans="1:20">
      <c r="A43" s="1" t="s">
        <v>517</v>
      </c>
      <c r="C43" s="3">
        <v>430065</v>
      </c>
      <c r="E43" s="3">
        <v>1419214500</v>
      </c>
      <c r="G43" s="3">
        <f t="shared" si="0"/>
        <v>1199800359</v>
      </c>
      <c r="I43" s="3">
        <v>219414141</v>
      </c>
      <c r="K43" s="3">
        <v>430065</v>
      </c>
      <c r="M43" s="3">
        <v>1419214500</v>
      </c>
      <c r="O43" s="3">
        <f t="shared" si="1"/>
        <v>1199800359</v>
      </c>
      <c r="Q43" s="3">
        <v>219414141</v>
      </c>
      <c r="S43" s="3"/>
      <c r="T43" s="3"/>
    </row>
    <row r="44" spans="1:20">
      <c r="A44" s="1" t="s">
        <v>518</v>
      </c>
      <c r="C44" s="3">
        <v>2359000</v>
      </c>
      <c r="E44" s="3">
        <v>3545707000</v>
      </c>
      <c r="G44" s="3">
        <f t="shared" si="0"/>
        <v>2637183979</v>
      </c>
      <c r="I44" s="3">
        <v>908523021</v>
      </c>
      <c r="K44" s="3">
        <v>2359000</v>
      </c>
      <c r="M44" s="3">
        <v>3545707000</v>
      </c>
      <c r="O44" s="3">
        <f t="shared" si="1"/>
        <v>2637183979</v>
      </c>
      <c r="Q44" s="3">
        <v>908523021</v>
      </c>
      <c r="S44" s="3"/>
      <c r="T44" s="3"/>
    </row>
    <row r="45" spans="1:20">
      <c r="A45" s="1" t="s">
        <v>519</v>
      </c>
      <c r="C45" s="3">
        <v>5000000</v>
      </c>
      <c r="E45" s="3">
        <v>7450788000</v>
      </c>
      <c r="G45" s="3">
        <f t="shared" si="0"/>
        <v>5284643262</v>
      </c>
      <c r="I45" s="3">
        <v>2166144738</v>
      </c>
      <c r="K45" s="3">
        <v>5000000</v>
      </c>
      <c r="M45" s="3">
        <v>7450788000</v>
      </c>
      <c r="O45" s="3">
        <f t="shared" si="1"/>
        <v>5284643262</v>
      </c>
      <c r="Q45" s="3">
        <v>2166144738</v>
      </c>
      <c r="S45" s="3"/>
      <c r="T45" s="3"/>
    </row>
    <row r="46" spans="1:20">
      <c r="A46" s="1" t="s">
        <v>520</v>
      </c>
      <c r="C46" s="3">
        <v>162000</v>
      </c>
      <c r="E46" s="3">
        <v>134525000</v>
      </c>
      <c r="G46" s="3">
        <f t="shared" si="0"/>
        <v>96707472</v>
      </c>
      <c r="I46" s="3">
        <v>37817528</v>
      </c>
      <c r="K46" s="3">
        <v>162000</v>
      </c>
      <c r="M46" s="3">
        <v>134525000</v>
      </c>
      <c r="O46" s="3">
        <f t="shared" si="1"/>
        <v>96707472</v>
      </c>
      <c r="Q46" s="3">
        <v>37817528</v>
      </c>
      <c r="S46" s="3"/>
      <c r="T46" s="3"/>
    </row>
    <row r="47" spans="1:20">
      <c r="A47" s="1" t="s">
        <v>521</v>
      </c>
      <c r="C47" s="3">
        <v>7522000</v>
      </c>
      <c r="E47" s="3">
        <v>5567699000</v>
      </c>
      <c r="G47" s="3">
        <f t="shared" si="0"/>
        <v>3903654485</v>
      </c>
      <c r="I47" s="3">
        <v>1664044515</v>
      </c>
      <c r="K47" s="3">
        <v>7522000</v>
      </c>
      <c r="M47" s="3">
        <v>5567699000</v>
      </c>
      <c r="O47" s="3">
        <f t="shared" si="1"/>
        <v>3903654485</v>
      </c>
      <c r="Q47" s="3">
        <v>1664044515</v>
      </c>
      <c r="S47" s="3"/>
      <c r="T47" s="3"/>
    </row>
    <row r="48" spans="1:20">
      <c r="A48" s="1" t="s">
        <v>522</v>
      </c>
      <c r="C48" s="3">
        <v>150000</v>
      </c>
      <c r="E48" s="3">
        <v>1108500000</v>
      </c>
      <c r="G48" s="3">
        <f t="shared" si="0"/>
        <v>974934187</v>
      </c>
      <c r="I48" s="3">
        <v>133565813</v>
      </c>
      <c r="K48" s="3">
        <v>150000</v>
      </c>
      <c r="M48" s="3">
        <v>1108500000</v>
      </c>
      <c r="O48" s="3">
        <f t="shared" si="1"/>
        <v>974934187</v>
      </c>
      <c r="Q48" s="3">
        <v>133565813</v>
      </c>
      <c r="S48" s="3"/>
      <c r="T48" s="3"/>
    </row>
    <row r="49" spans="1:20">
      <c r="A49" s="1" t="s">
        <v>523</v>
      </c>
      <c r="C49" s="3">
        <v>110000</v>
      </c>
      <c r="E49" s="3">
        <v>746589000</v>
      </c>
      <c r="G49" s="3">
        <f t="shared" si="0"/>
        <v>505965845</v>
      </c>
      <c r="I49" s="3">
        <v>240623155</v>
      </c>
      <c r="K49" s="3">
        <v>110000</v>
      </c>
      <c r="M49" s="3">
        <v>746589000</v>
      </c>
      <c r="O49" s="3">
        <f t="shared" si="1"/>
        <v>505965845</v>
      </c>
      <c r="Q49" s="3">
        <v>240623155</v>
      </c>
      <c r="S49" s="3"/>
      <c r="T49" s="3"/>
    </row>
    <row r="50" spans="1:20">
      <c r="A50" s="1" t="s">
        <v>524</v>
      </c>
      <c r="C50" s="3">
        <v>60000</v>
      </c>
      <c r="E50" s="3">
        <v>319200000</v>
      </c>
      <c r="G50" s="3">
        <f t="shared" si="0"/>
        <v>316778616</v>
      </c>
      <c r="I50" s="3">
        <v>2421384</v>
      </c>
      <c r="K50" s="3">
        <v>60000</v>
      </c>
      <c r="M50" s="3">
        <v>319200000</v>
      </c>
      <c r="O50" s="3">
        <f t="shared" si="1"/>
        <v>316778616</v>
      </c>
      <c r="Q50" s="3">
        <v>2421384</v>
      </c>
      <c r="S50" s="3"/>
      <c r="T50" s="3"/>
    </row>
    <row r="51" spans="1:20">
      <c r="A51" s="1" t="s">
        <v>525</v>
      </c>
      <c r="C51" s="3">
        <v>1958000</v>
      </c>
      <c r="E51" s="3">
        <v>935890000</v>
      </c>
      <c r="G51" s="3">
        <f t="shared" si="0"/>
        <v>640222782</v>
      </c>
      <c r="I51" s="3">
        <v>295667218</v>
      </c>
      <c r="K51" s="3">
        <v>1958000</v>
      </c>
      <c r="M51" s="3">
        <v>935890000</v>
      </c>
      <c r="O51" s="3">
        <f t="shared" si="1"/>
        <v>640222782</v>
      </c>
      <c r="Q51" s="3">
        <v>295667218</v>
      </c>
      <c r="S51" s="3"/>
      <c r="T51" s="3"/>
    </row>
    <row r="52" spans="1:20">
      <c r="A52" s="1" t="s">
        <v>526</v>
      </c>
      <c r="C52" s="3">
        <v>2000000</v>
      </c>
      <c r="E52" s="3">
        <v>1850000000</v>
      </c>
      <c r="G52" s="3">
        <f t="shared" si="0"/>
        <v>1403905230</v>
      </c>
      <c r="I52" s="3">
        <v>446094770</v>
      </c>
      <c r="K52" s="3">
        <v>2000000</v>
      </c>
      <c r="M52" s="3">
        <v>1850000000</v>
      </c>
      <c r="O52" s="3">
        <f t="shared" si="1"/>
        <v>1403905230</v>
      </c>
      <c r="Q52" s="3">
        <v>446094770</v>
      </c>
      <c r="S52" s="3"/>
      <c r="T52" s="3"/>
    </row>
    <row r="53" spans="1:20">
      <c r="A53" s="1" t="s">
        <v>527</v>
      </c>
      <c r="C53" s="3">
        <v>500000</v>
      </c>
      <c r="E53" s="3">
        <v>550000000</v>
      </c>
      <c r="G53" s="3">
        <f t="shared" si="0"/>
        <v>395473304</v>
      </c>
      <c r="I53" s="3">
        <v>154526696</v>
      </c>
      <c r="K53" s="3">
        <v>500000</v>
      </c>
      <c r="M53" s="3">
        <v>550000000</v>
      </c>
      <c r="O53" s="3">
        <f t="shared" si="1"/>
        <v>395473304</v>
      </c>
      <c r="Q53" s="3">
        <v>154526696</v>
      </c>
      <c r="S53" s="3"/>
      <c r="T53" s="3"/>
    </row>
    <row r="54" spans="1:20">
      <c r="A54" s="1" t="s">
        <v>528</v>
      </c>
      <c r="C54" s="3">
        <v>635000</v>
      </c>
      <c r="E54" s="3">
        <v>608750000</v>
      </c>
      <c r="G54" s="3">
        <f t="shared" si="0"/>
        <v>398753083</v>
      </c>
      <c r="I54" s="3">
        <v>209996917</v>
      </c>
      <c r="K54" s="3">
        <v>635000</v>
      </c>
      <c r="M54" s="3">
        <v>608750000</v>
      </c>
      <c r="O54" s="3">
        <f t="shared" si="1"/>
        <v>398753083</v>
      </c>
      <c r="Q54" s="3">
        <v>209996917</v>
      </c>
      <c r="S54" s="3"/>
      <c r="T54" s="3"/>
    </row>
    <row r="55" spans="1:20">
      <c r="A55" s="1" t="s">
        <v>529</v>
      </c>
      <c r="C55" s="3">
        <v>1344000</v>
      </c>
      <c r="E55" s="3">
        <v>9375390000</v>
      </c>
      <c r="G55" s="3">
        <f t="shared" si="0"/>
        <v>8453189371</v>
      </c>
      <c r="I55" s="3">
        <v>922200629</v>
      </c>
      <c r="K55" s="3">
        <v>1344000</v>
      </c>
      <c r="M55" s="3">
        <v>9375390000</v>
      </c>
      <c r="O55" s="3">
        <f t="shared" si="1"/>
        <v>8453189371</v>
      </c>
      <c r="Q55" s="3">
        <v>922200629</v>
      </c>
      <c r="S55" s="3"/>
      <c r="T55" s="3"/>
    </row>
    <row r="56" spans="1:20">
      <c r="A56" s="1" t="s">
        <v>530</v>
      </c>
      <c r="C56" s="3">
        <v>1017000</v>
      </c>
      <c r="E56" s="3">
        <v>2542262000</v>
      </c>
      <c r="G56" s="3">
        <f t="shared" si="0"/>
        <v>2338942111</v>
      </c>
      <c r="I56" s="3">
        <v>203319889</v>
      </c>
      <c r="K56" s="3">
        <v>1017000</v>
      </c>
      <c r="M56" s="3">
        <v>2542262000</v>
      </c>
      <c r="O56" s="3">
        <f t="shared" si="1"/>
        <v>2338942111</v>
      </c>
      <c r="Q56" s="3">
        <v>203319889</v>
      </c>
      <c r="S56" s="3"/>
      <c r="T56" s="3"/>
    </row>
    <row r="57" spans="1:20">
      <c r="A57" s="1" t="s">
        <v>531</v>
      </c>
      <c r="C57" s="3">
        <v>501000</v>
      </c>
      <c r="E57" s="3">
        <v>1127050000</v>
      </c>
      <c r="G57" s="3">
        <f t="shared" si="0"/>
        <v>1109640095</v>
      </c>
      <c r="I57" s="3">
        <v>17409905</v>
      </c>
      <c r="K57" s="3">
        <v>501000</v>
      </c>
      <c r="M57" s="3">
        <v>1127050000</v>
      </c>
      <c r="O57" s="3">
        <f t="shared" si="1"/>
        <v>1109640095</v>
      </c>
      <c r="Q57" s="3">
        <v>17409905</v>
      </c>
      <c r="S57" s="3"/>
      <c r="T57" s="3"/>
    </row>
    <row r="58" spans="1:20">
      <c r="A58" s="1" t="s">
        <v>247</v>
      </c>
      <c r="C58" s="3">
        <v>2773000</v>
      </c>
      <c r="E58" s="3">
        <v>2301004465621</v>
      </c>
      <c r="G58" s="3">
        <v>2269168338810</v>
      </c>
      <c r="I58" s="3">
        <v>31836126811</v>
      </c>
      <c r="K58" s="3">
        <v>2773000</v>
      </c>
      <c r="M58" s="3">
        <v>2301004465622</v>
      </c>
      <c r="O58" s="3">
        <v>2442292020000</v>
      </c>
      <c r="Q58" s="3">
        <v>-141287554378</v>
      </c>
      <c r="S58" s="3"/>
      <c r="T58" s="3"/>
    </row>
    <row r="59" spans="1:20">
      <c r="A59" s="1" t="s">
        <v>150</v>
      </c>
      <c r="C59" s="3">
        <v>2499535</v>
      </c>
      <c r="E59" s="3">
        <v>2299638491394</v>
      </c>
      <c r="G59" s="3">
        <v>2358728856507</v>
      </c>
      <c r="I59" s="3">
        <v>-59090365113</v>
      </c>
      <c r="K59" s="3">
        <v>2499535</v>
      </c>
      <c r="M59" s="3">
        <v>2299638491394</v>
      </c>
      <c r="O59" s="3">
        <v>2336624874185</v>
      </c>
      <c r="Q59" s="3">
        <v>-36986382791</v>
      </c>
      <c r="S59" s="3"/>
      <c r="T59" s="3"/>
    </row>
    <row r="60" spans="1:20">
      <c r="A60" s="1" t="s">
        <v>171</v>
      </c>
      <c r="C60" s="3">
        <v>3000000</v>
      </c>
      <c r="E60" s="3">
        <v>2899838852690</v>
      </c>
      <c r="G60" s="3">
        <v>2894528058591</v>
      </c>
      <c r="I60" s="3">
        <v>5310794099</v>
      </c>
      <c r="K60" s="3">
        <v>3000000</v>
      </c>
      <c r="M60" s="3">
        <v>2899838852690</v>
      </c>
      <c r="O60" s="3">
        <v>2946314825875</v>
      </c>
      <c r="Q60" s="3">
        <v>-46475973185</v>
      </c>
      <c r="S60" s="3"/>
      <c r="T60" s="3"/>
    </row>
    <row r="61" spans="1:20">
      <c r="A61" s="1" t="s">
        <v>153</v>
      </c>
      <c r="C61" s="3">
        <v>5200000</v>
      </c>
      <c r="E61" s="3">
        <v>5074002226594</v>
      </c>
      <c r="G61" s="3">
        <v>5067896109975</v>
      </c>
      <c r="I61" s="3">
        <v>6106116619</v>
      </c>
      <c r="K61" s="3">
        <v>5200000</v>
      </c>
      <c r="M61" s="3">
        <v>5074002226594</v>
      </c>
      <c r="O61" s="3">
        <v>5042785329465</v>
      </c>
      <c r="Q61" s="3">
        <v>31216897129</v>
      </c>
      <c r="S61" s="3"/>
      <c r="T61" s="3"/>
    </row>
    <row r="62" spans="1:20">
      <c r="A62" s="1" t="s">
        <v>179</v>
      </c>
      <c r="C62" s="3">
        <v>6694295</v>
      </c>
      <c r="E62" s="3">
        <v>6015060373529</v>
      </c>
      <c r="G62" s="3">
        <v>6323800289503</v>
      </c>
      <c r="I62" s="3">
        <v>-308739915974</v>
      </c>
      <c r="K62" s="3">
        <v>6694295</v>
      </c>
      <c r="M62" s="3">
        <v>6015060373529</v>
      </c>
      <c r="O62" s="3">
        <v>6309222979946</v>
      </c>
      <c r="Q62" s="3">
        <v>-294162606417</v>
      </c>
      <c r="S62" s="3"/>
      <c r="T62" s="3"/>
    </row>
    <row r="63" spans="1:20">
      <c r="A63" s="1" t="s">
        <v>79</v>
      </c>
      <c r="C63" s="3">
        <v>4000000</v>
      </c>
      <c r="E63" s="3">
        <v>4101809935905</v>
      </c>
      <c r="G63" s="3">
        <v>4089652088640</v>
      </c>
      <c r="I63" s="3">
        <v>12157847265</v>
      </c>
      <c r="K63" s="3">
        <v>4000000</v>
      </c>
      <c r="M63" s="3">
        <v>4101809935905</v>
      </c>
      <c r="O63" s="3">
        <v>4017928299245</v>
      </c>
      <c r="Q63" s="3">
        <v>83881636660</v>
      </c>
      <c r="S63" s="3"/>
      <c r="T63" s="3"/>
    </row>
    <row r="64" spans="1:20">
      <c r="A64" s="1" t="s">
        <v>141</v>
      </c>
      <c r="C64" s="3">
        <v>450000</v>
      </c>
      <c r="E64" s="3">
        <v>442987133583</v>
      </c>
      <c r="G64" s="3">
        <v>442057019626</v>
      </c>
      <c r="I64" s="3">
        <v>930113957</v>
      </c>
      <c r="K64" s="3">
        <v>450000</v>
      </c>
      <c r="M64" s="3">
        <v>442987133583</v>
      </c>
      <c r="O64" s="3">
        <v>436207246314</v>
      </c>
      <c r="Q64" s="3">
        <v>6779887269</v>
      </c>
      <c r="S64" s="3"/>
      <c r="T64" s="3"/>
    </row>
    <row r="65" spans="1:20">
      <c r="A65" s="1" t="s">
        <v>299</v>
      </c>
      <c r="C65" s="3">
        <v>2800000</v>
      </c>
      <c r="E65" s="3">
        <v>2443173239129</v>
      </c>
      <c r="G65" s="3">
        <v>2495836375000</v>
      </c>
      <c r="I65" s="3">
        <v>-52663135871</v>
      </c>
      <c r="K65" s="3">
        <v>2800000</v>
      </c>
      <c r="M65" s="3">
        <v>2443173239129</v>
      </c>
      <c r="O65" s="3">
        <v>2495836375000</v>
      </c>
      <c r="Q65" s="3">
        <v>-52663135871</v>
      </c>
      <c r="S65" s="3"/>
      <c r="T65" s="3"/>
    </row>
    <row r="66" spans="1:20">
      <c r="A66" s="1" t="s">
        <v>172</v>
      </c>
      <c r="C66" s="3">
        <v>763000</v>
      </c>
      <c r="E66" s="3">
        <v>737468589982</v>
      </c>
      <c r="G66" s="3">
        <v>716509532861</v>
      </c>
      <c r="I66" s="3">
        <v>20959057121</v>
      </c>
      <c r="K66" s="3">
        <v>763000</v>
      </c>
      <c r="M66" s="3">
        <v>737468589982</v>
      </c>
      <c r="O66" s="3">
        <v>749345256164</v>
      </c>
      <c r="Q66" s="3">
        <v>-11876666182</v>
      </c>
      <c r="S66" s="3"/>
      <c r="T66" s="3"/>
    </row>
    <row r="67" spans="1:20">
      <c r="A67" s="1" t="s">
        <v>144</v>
      </c>
      <c r="C67" s="3">
        <v>1994901</v>
      </c>
      <c r="E67" s="3">
        <v>2008747566995</v>
      </c>
      <c r="G67" s="3">
        <v>2007091863326</v>
      </c>
      <c r="I67" s="3">
        <v>1655703669</v>
      </c>
      <c r="K67" s="3">
        <v>1994901</v>
      </c>
      <c r="M67" s="3">
        <v>2008747566995</v>
      </c>
      <c r="O67" s="3">
        <v>1996994065769</v>
      </c>
      <c r="Q67" s="3">
        <v>11753501226</v>
      </c>
      <c r="S67" s="3"/>
      <c r="T67" s="3"/>
    </row>
    <row r="68" spans="1:20">
      <c r="A68" s="1" t="s">
        <v>191</v>
      </c>
      <c r="C68" s="3">
        <v>2879132</v>
      </c>
      <c r="E68" s="3">
        <v>2816688897883</v>
      </c>
      <c r="G68" s="3">
        <v>2749251882627</v>
      </c>
      <c r="I68" s="3">
        <v>67437015256</v>
      </c>
      <c r="K68" s="3">
        <v>2879132</v>
      </c>
      <c r="M68" s="3">
        <v>2816688897883</v>
      </c>
      <c r="O68" s="3">
        <v>2549884442938</v>
      </c>
      <c r="Q68" s="3">
        <v>266804454945</v>
      </c>
      <c r="S68" s="3"/>
      <c r="T68" s="3"/>
    </row>
    <row r="69" spans="1:20">
      <c r="A69" s="1" t="s">
        <v>212</v>
      </c>
      <c r="C69" s="3">
        <v>1485300</v>
      </c>
      <c r="E69" s="3">
        <v>1449002231630</v>
      </c>
      <c r="G69" s="3">
        <v>1413646287281</v>
      </c>
      <c r="I69" s="3">
        <v>35355944349</v>
      </c>
      <c r="K69" s="3">
        <v>1485300</v>
      </c>
      <c r="M69" s="3">
        <v>1449002231630</v>
      </c>
      <c r="O69" s="3">
        <v>1289870649938</v>
      </c>
      <c r="Q69" s="3">
        <v>159131581692</v>
      </c>
      <c r="S69" s="3"/>
      <c r="T69" s="3"/>
    </row>
    <row r="70" spans="1:20">
      <c r="A70" s="1" t="s">
        <v>176</v>
      </c>
      <c r="C70" s="3">
        <v>2000000</v>
      </c>
      <c r="E70" s="3">
        <v>1983283488786</v>
      </c>
      <c r="G70" s="3">
        <v>1977531103900</v>
      </c>
      <c r="I70" s="3">
        <v>5752384886</v>
      </c>
      <c r="K70" s="3">
        <v>2000000</v>
      </c>
      <c r="M70" s="3">
        <v>1983283488786</v>
      </c>
      <c r="O70" s="3">
        <v>1941186776097</v>
      </c>
      <c r="Q70" s="3">
        <v>42096712689</v>
      </c>
      <c r="S70" s="3"/>
      <c r="T70" s="3"/>
    </row>
    <row r="71" spans="1:20">
      <c r="A71" s="1" t="s">
        <v>193</v>
      </c>
      <c r="C71" s="3">
        <v>5725936</v>
      </c>
      <c r="E71" s="3">
        <v>5356899202256</v>
      </c>
      <c r="G71" s="3">
        <v>5236785024988</v>
      </c>
      <c r="I71" s="3">
        <v>120114177268</v>
      </c>
      <c r="K71" s="3">
        <v>5725936</v>
      </c>
      <c r="M71" s="3">
        <v>5356899202256</v>
      </c>
      <c r="O71" s="3">
        <v>4965609446640</v>
      </c>
      <c r="Q71" s="3">
        <v>391289755616</v>
      </c>
      <c r="S71" s="3"/>
      <c r="T71" s="3"/>
    </row>
    <row r="72" spans="1:20">
      <c r="A72" s="1" t="s">
        <v>199</v>
      </c>
      <c r="C72" s="3">
        <v>10285035</v>
      </c>
      <c r="E72" s="3">
        <v>9330704916718</v>
      </c>
      <c r="G72" s="3">
        <v>9227419977109</v>
      </c>
      <c r="I72" s="3">
        <v>103284939609</v>
      </c>
      <c r="K72" s="3">
        <v>10285035</v>
      </c>
      <c r="M72" s="3">
        <v>9330704916718</v>
      </c>
      <c r="O72" s="3">
        <v>8349281663707</v>
      </c>
      <c r="Q72" s="3">
        <v>981423253011</v>
      </c>
      <c r="S72" s="3"/>
      <c r="T72" s="3"/>
    </row>
    <row r="73" spans="1:20">
      <c r="A73" s="1" t="s">
        <v>352</v>
      </c>
      <c r="C73" s="3">
        <v>2227500</v>
      </c>
      <c r="E73" s="3">
        <v>2086214716764</v>
      </c>
      <c r="G73" s="3">
        <v>2041917021750</v>
      </c>
      <c r="I73" s="3">
        <v>44297695014</v>
      </c>
      <c r="K73" s="3">
        <v>2227500</v>
      </c>
      <c r="M73" s="3">
        <v>2086214716764</v>
      </c>
      <c r="O73" s="3">
        <v>1964131740058</v>
      </c>
      <c r="Q73" s="3">
        <v>122082976706</v>
      </c>
      <c r="S73" s="3"/>
      <c r="T73" s="3"/>
    </row>
    <row r="74" spans="1:20">
      <c r="A74" s="1" t="s">
        <v>286</v>
      </c>
      <c r="C74" s="3">
        <v>1500000</v>
      </c>
      <c r="E74" s="3">
        <v>1511732918079</v>
      </c>
      <c r="G74" s="3">
        <v>1507797070599</v>
      </c>
      <c r="I74" s="3">
        <v>3935847480</v>
      </c>
      <c r="K74" s="3">
        <v>1500000</v>
      </c>
      <c r="M74" s="3">
        <v>1511732918079</v>
      </c>
      <c r="O74" s="3">
        <v>1502892260664</v>
      </c>
      <c r="Q74" s="3">
        <v>8840657415</v>
      </c>
      <c r="S74" s="3"/>
      <c r="T74" s="3"/>
    </row>
    <row r="75" spans="1:20">
      <c r="A75" s="1" t="s">
        <v>221</v>
      </c>
      <c r="C75" s="3">
        <v>1692000</v>
      </c>
      <c r="E75" s="3">
        <v>1513285962418</v>
      </c>
      <c r="G75" s="3">
        <v>1479899860172</v>
      </c>
      <c r="I75" s="3">
        <v>33386102246</v>
      </c>
      <c r="K75" s="3">
        <v>1692000</v>
      </c>
      <c r="M75" s="3">
        <v>1513285962418</v>
      </c>
      <c r="O75" s="3">
        <v>1388922713064</v>
      </c>
      <c r="Q75" s="3">
        <v>124363249354</v>
      </c>
      <c r="S75" s="3"/>
      <c r="T75" s="3"/>
    </row>
    <row r="76" spans="1:20">
      <c r="A76" s="1" t="s">
        <v>217</v>
      </c>
      <c r="C76" s="3">
        <v>2061077</v>
      </c>
      <c r="E76" s="3">
        <v>1880432714406</v>
      </c>
      <c r="G76" s="3">
        <v>1839930242128</v>
      </c>
      <c r="I76" s="3">
        <v>40502472278</v>
      </c>
      <c r="K76" s="3">
        <v>2061077</v>
      </c>
      <c r="M76" s="3">
        <v>1880432714406</v>
      </c>
      <c r="O76" s="3">
        <v>1800001411243</v>
      </c>
      <c r="Q76" s="3">
        <v>80431303163</v>
      </c>
      <c r="S76" s="3"/>
      <c r="T76" s="3"/>
    </row>
    <row r="77" spans="1:20">
      <c r="A77" s="1" t="s">
        <v>223</v>
      </c>
      <c r="C77" s="3">
        <v>15586960</v>
      </c>
      <c r="E77" s="3">
        <v>13857976111442</v>
      </c>
      <c r="G77" s="3">
        <v>13553204317641</v>
      </c>
      <c r="I77" s="3">
        <v>304771793801</v>
      </c>
      <c r="K77" s="3">
        <v>15586960</v>
      </c>
      <c r="M77" s="3">
        <v>13857976111442</v>
      </c>
      <c r="O77" s="3">
        <v>12646240980920</v>
      </c>
      <c r="Q77" s="3">
        <v>1211735130522</v>
      </c>
      <c r="S77" s="3"/>
      <c r="T77" s="3"/>
    </row>
    <row r="78" spans="1:20">
      <c r="A78" s="1" t="s">
        <v>169</v>
      </c>
      <c r="C78" s="3">
        <v>3990000</v>
      </c>
      <c r="E78" s="3">
        <v>3839769541280</v>
      </c>
      <c r="G78" s="3">
        <v>3821049186722</v>
      </c>
      <c r="I78" s="3">
        <v>18720354558</v>
      </c>
      <c r="K78" s="3">
        <v>3990000</v>
      </c>
      <c r="M78" s="3">
        <v>3839769541280</v>
      </c>
      <c r="O78" s="3">
        <v>3758596250000</v>
      </c>
      <c r="Q78" s="3">
        <v>81173291280</v>
      </c>
      <c r="S78" s="3"/>
      <c r="T78" s="3"/>
    </row>
    <row r="79" spans="1:20">
      <c r="A79" s="1" t="s">
        <v>100</v>
      </c>
      <c r="C79" s="3">
        <v>9941820</v>
      </c>
      <c r="E79" s="3">
        <v>8686584167267</v>
      </c>
      <c r="G79" s="3">
        <v>8513641784254</v>
      </c>
      <c r="I79" s="3">
        <v>172942383013</v>
      </c>
      <c r="K79" s="3">
        <v>9941820</v>
      </c>
      <c r="M79" s="3">
        <v>8686584167267</v>
      </c>
      <c r="O79" s="3">
        <v>7877202962833</v>
      </c>
      <c r="Q79" s="3">
        <v>809381204434</v>
      </c>
      <c r="S79" s="3"/>
      <c r="T79" s="3"/>
    </row>
    <row r="80" spans="1:20">
      <c r="A80" s="1" t="s">
        <v>182</v>
      </c>
      <c r="C80" s="3">
        <v>2709000</v>
      </c>
      <c r="E80" s="3">
        <v>2650272236404</v>
      </c>
      <c r="G80" s="3">
        <v>2586847102558</v>
      </c>
      <c r="I80" s="3">
        <v>63425133846</v>
      </c>
      <c r="K80" s="3">
        <v>2709000</v>
      </c>
      <c r="M80" s="3">
        <v>2650272236404</v>
      </c>
      <c r="O80" s="3">
        <v>2431551673374</v>
      </c>
      <c r="Q80" s="3">
        <v>218720563030</v>
      </c>
      <c r="S80" s="3"/>
      <c r="T80" s="3"/>
    </row>
    <row r="81" spans="1:20">
      <c r="A81" s="1" t="s">
        <v>204</v>
      </c>
      <c r="C81" s="3">
        <v>671500</v>
      </c>
      <c r="E81" s="3">
        <v>654495990189</v>
      </c>
      <c r="G81" s="3">
        <v>637947283584</v>
      </c>
      <c r="I81" s="3">
        <v>16548706605</v>
      </c>
      <c r="K81" s="3">
        <v>671500</v>
      </c>
      <c r="M81" s="3">
        <v>654495990189</v>
      </c>
      <c r="O81" s="3">
        <v>610952303600</v>
      </c>
      <c r="Q81" s="3">
        <v>43543686589</v>
      </c>
      <c r="S81" s="3"/>
      <c r="T81" s="3"/>
    </row>
    <row r="82" spans="1:20">
      <c r="A82" s="1" t="s">
        <v>215</v>
      </c>
      <c r="C82" s="3">
        <v>1180000</v>
      </c>
      <c r="E82" s="3">
        <v>1095422142713</v>
      </c>
      <c r="G82" s="3">
        <v>1068612609656</v>
      </c>
      <c r="I82" s="3">
        <v>26809533057</v>
      </c>
      <c r="K82" s="3">
        <v>1180000</v>
      </c>
      <c r="M82" s="3">
        <v>1095422142713</v>
      </c>
      <c r="O82" s="3">
        <v>1050977010170</v>
      </c>
      <c r="Q82" s="3">
        <v>44445132543</v>
      </c>
      <c r="S82" s="3"/>
      <c r="T82" s="3"/>
    </row>
    <row r="83" spans="1:20">
      <c r="A83" s="1" t="s">
        <v>218</v>
      </c>
      <c r="C83" s="3">
        <v>3835000</v>
      </c>
      <c r="E83" s="3">
        <v>3398113252261</v>
      </c>
      <c r="G83" s="3">
        <v>3327963759619</v>
      </c>
      <c r="I83" s="3">
        <v>70149492642</v>
      </c>
      <c r="K83" s="3">
        <v>3835000</v>
      </c>
      <c r="M83" s="3">
        <v>3398113252261</v>
      </c>
      <c r="O83" s="3">
        <v>3193027004536</v>
      </c>
      <c r="Q83" s="3">
        <v>205086247725</v>
      </c>
      <c r="S83" s="3"/>
      <c r="T83" s="3"/>
    </row>
    <row r="84" spans="1:20">
      <c r="A84" s="1" t="s">
        <v>163</v>
      </c>
      <c r="C84" s="3">
        <v>1800000</v>
      </c>
      <c r="E84" s="3">
        <v>1716835192598</v>
      </c>
      <c r="G84" s="3">
        <v>1707564951893</v>
      </c>
      <c r="I84" s="3">
        <v>9270240705</v>
      </c>
      <c r="K84" s="3">
        <v>1800000</v>
      </c>
      <c r="M84" s="3">
        <v>1716835192599</v>
      </c>
      <c r="O84" s="3">
        <v>1800008125000</v>
      </c>
      <c r="Q84" s="3">
        <v>-83172932401</v>
      </c>
      <c r="S84" s="3"/>
      <c r="T84" s="3"/>
    </row>
    <row r="85" spans="1:20">
      <c r="A85" s="1" t="s">
        <v>175</v>
      </c>
      <c r="C85" s="3">
        <v>5000000</v>
      </c>
      <c r="E85" s="3">
        <v>4806612070064</v>
      </c>
      <c r="G85" s="3">
        <v>4788755859019</v>
      </c>
      <c r="I85" s="3">
        <v>17856211045</v>
      </c>
      <c r="K85" s="3">
        <v>5000000</v>
      </c>
      <c r="M85" s="3">
        <v>4806612070064</v>
      </c>
      <c r="O85" s="3">
        <v>4724546344265</v>
      </c>
      <c r="Q85" s="3">
        <v>82065725799</v>
      </c>
      <c r="S85" s="3"/>
      <c r="T85" s="3"/>
    </row>
    <row r="86" spans="1:20">
      <c r="A86" s="1" t="s">
        <v>224</v>
      </c>
      <c r="C86" s="3">
        <v>6095000</v>
      </c>
      <c r="E86" s="3">
        <v>5274788460025</v>
      </c>
      <c r="G86" s="3">
        <v>5147246363031</v>
      </c>
      <c r="I86" s="3">
        <v>127542096994</v>
      </c>
      <c r="K86" s="3">
        <v>6095000</v>
      </c>
      <c r="M86" s="3">
        <v>5274788460025</v>
      </c>
      <c r="O86" s="3">
        <v>5006711814230</v>
      </c>
      <c r="Q86" s="3">
        <v>268076645795</v>
      </c>
      <c r="S86" s="3"/>
      <c r="T86" s="3"/>
    </row>
    <row r="87" spans="1:20">
      <c r="A87" s="1" t="s">
        <v>73</v>
      </c>
      <c r="C87" s="3">
        <v>4000000</v>
      </c>
      <c r="E87" s="3">
        <v>3838627937803</v>
      </c>
      <c r="G87" s="3">
        <v>3821019088572</v>
      </c>
      <c r="I87" s="3">
        <v>17608849231</v>
      </c>
      <c r="K87" s="3">
        <v>4000000</v>
      </c>
      <c r="M87" s="3">
        <v>3838627937803</v>
      </c>
      <c r="O87" s="3">
        <v>3792851022500</v>
      </c>
      <c r="Q87" s="3">
        <v>45776915303</v>
      </c>
      <c r="S87" s="3"/>
      <c r="T87" s="3"/>
    </row>
    <row r="88" spans="1:20">
      <c r="A88" s="1" t="s">
        <v>166</v>
      </c>
      <c r="C88" s="3">
        <v>3000000</v>
      </c>
      <c r="E88" s="3">
        <v>2871236416377</v>
      </c>
      <c r="G88" s="3">
        <v>2856194972255</v>
      </c>
      <c r="I88" s="3">
        <v>15041444122</v>
      </c>
      <c r="K88" s="3">
        <v>3000000</v>
      </c>
      <c r="M88" s="3">
        <v>2871236416378</v>
      </c>
      <c r="O88" s="3">
        <v>3000000000000</v>
      </c>
      <c r="Q88" s="3">
        <v>-128763583622</v>
      </c>
      <c r="S88" s="3"/>
      <c r="T88" s="3"/>
    </row>
    <row r="89" spans="1:20">
      <c r="A89" s="1" t="s">
        <v>63</v>
      </c>
      <c r="C89" s="3">
        <v>1500000</v>
      </c>
      <c r="E89" s="3">
        <v>3223605392355</v>
      </c>
      <c r="G89" s="3">
        <v>3166740818080</v>
      </c>
      <c r="I89" s="3">
        <v>56864574275</v>
      </c>
      <c r="K89" s="3">
        <v>1500000</v>
      </c>
      <c r="M89" s="3">
        <v>3223605392355</v>
      </c>
      <c r="O89" s="3">
        <v>3090544763856</v>
      </c>
      <c r="Q89" s="3">
        <v>133060628499</v>
      </c>
      <c r="S89" s="3"/>
      <c r="T89" s="3"/>
    </row>
    <row r="90" spans="1:20">
      <c r="A90" s="1" t="s">
        <v>67</v>
      </c>
      <c r="C90" s="3">
        <v>3000000</v>
      </c>
      <c r="E90" s="3">
        <v>2964804395177</v>
      </c>
      <c r="G90" s="3">
        <v>2957482206323</v>
      </c>
      <c r="I90" s="3">
        <v>7322188854</v>
      </c>
      <c r="K90" s="3">
        <v>3000000</v>
      </c>
      <c r="M90" s="3">
        <v>2964804395177</v>
      </c>
      <c r="O90" s="3">
        <v>2925000000000</v>
      </c>
      <c r="Q90" s="3">
        <v>39804395177</v>
      </c>
      <c r="S90" s="3"/>
      <c r="T90" s="3"/>
    </row>
    <row r="91" spans="1:20">
      <c r="A91" s="1" t="s">
        <v>147</v>
      </c>
      <c r="C91" s="3">
        <v>5300000</v>
      </c>
      <c r="E91" s="3">
        <v>4750129690141</v>
      </c>
      <c r="G91" s="3">
        <v>4731430160306</v>
      </c>
      <c r="I91" s="3">
        <v>18699529835</v>
      </c>
      <c r="K91" s="3">
        <v>5300000</v>
      </c>
      <c r="M91" s="3">
        <v>4750129690142</v>
      </c>
      <c r="O91" s="3">
        <v>4984674375000</v>
      </c>
      <c r="Q91" s="3">
        <v>-234544684858</v>
      </c>
      <c r="S91" s="3"/>
      <c r="T91" s="3"/>
    </row>
    <row r="92" spans="1:20">
      <c r="A92" s="1" t="s">
        <v>156</v>
      </c>
      <c r="C92" s="3">
        <v>2000000</v>
      </c>
      <c r="E92" s="3">
        <v>1844304801619</v>
      </c>
      <c r="G92" s="3">
        <v>1836975424643</v>
      </c>
      <c r="I92" s="3">
        <v>7329376976</v>
      </c>
      <c r="K92" s="3">
        <v>2000000</v>
      </c>
      <c r="M92" s="3">
        <v>1844304801620</v>
      </c>
      <c r="O92" s="3">
        <v>1969923662500</v>
      </c>
      <c r="Q92" s="3">
        <v>-125618860880</v>
      </c>
      <c r="S92" s="3"/>
      <c r="T92" s="3"/>
    </row>
    <row r="93" spans="1:20">
      <c r="A93" s="1" t="s">
        <v>201</v>
      </c>
      <c r="C93" s="3">
        <v>7092228</v>
      </c>
      <c r="E93" s="3">
        <v>5944576390602</v>
      </c>
      <c r="G93" s="3">
        <v>5812234953039</v>
      </c>
      <c r="I93" s="3">
        <v>132341437563</v>
      </c>
      <c r="K93" s="3">
        <v>7092228</v>
      </c>
      <c r="M93" s="3">
        <v>5944576390602</v>
      </c>
      <c r="O93" s="3">
        <v>5762046447198</v>
      </c>
      <c r="Q93" s="3">
        <v>182529943404</v>
      </c>
      <c r="S93" s="3"/>
      <c r="T93" s="3"/>
    </row>
    <row r="94" spans="1:20">
      <c r="A94" s="1" t="s">
        <v>76</v>
      </c>
      <c r="C94" s="3">
        <v>4000000</v>
      </c>
      <c r="E94" s="3">
        <v>3890542485636</v>
      </c>
      <c r="G94" s="3">
        <v>3878863688207</v>
      </c>
      <c r="I94" s="3">
        <v>11678797429</v>
      </c>
      <c r="K94" s="3">
        <v>4000000</v>
      </c>
      <c r="M94" s="3">
        <v>3890542485636</v>
      </c>
      <c r="O94" s="3">
        <v>3875973620000</v>
      </c>
      <c r="Q94" s="3">
        <v>14568865636</v>
      </c>
      <c r="S94" s="3"/>
      <c r="T94" s="3"/>
    </row>
    <row r="95" spans="1:20">
      <c r="A95" s="1" t="s">
        <v>185</v>
      </c>
      <c r="C95" s="3">
        <v>9308688</v>
      </c>
      <c r="E95" s="3">
        <v>8890791229076</v>
      </c>
      <c r="G95" s="3">
        <v>8730455844449</v>
      </c>
      <c r="I95" s="3">
        <v>160335384627</v>
      </c>
      <c r="K95" s="3">
        <v>9308688</v>
      </c>
      <c r="M95" s="3">
        <v>8890791229076</v>
      </c>
      <c r="O95" s="3">
        <v>7993076819955</v>
      </c>
      <c r="Q95" s="3">
        <v>897714409121</v>
      </c>
      <c r="S95" s="3"/>
      <c r="T95" s="3"/>
    </row>
    <row r="96" spans="1:20">
      <c r="A96" s="1" t="s">
        <v>160</v>
      </c>
      <c r="C96" s="3">
        <v>3968000</v>
      </c>
      <c r="E96" s="3">
        <v>3868730763407</v>
      </c>
      <c r="G96" s="3">
        <v>3830168170867</v>
      </c>
      <c r="I96" s="3">
        <v>38562592540</v>
      </c>
      <c r="K96" s="3">
        <v>3968000</v>
      </c>
      <c r="M96" s="3">
        <v>3868730763407</v>
      </c>
      <c r="O96" s="3">
        <v>3821612733000</v>
      </c>
      <c r="Q96" s="3">
        <v>47118030407</v>
      </c>
      <c r="S96" s="3"/>
      <c r="T96" s="3"/>
    </row>
    <row r="97" spans="1:20">
      <c r="A97" s="1" t="s">
        <v>296</v>
      </c>
      <c r="C97" s="3">
        <v>1000000</v>
      </c>
      <c r="E97" s="3">
        <v>864491365462</v>
      </c>
      <c r="G97" s="3">
        <v>898118125000</v>
      </c>
      <c r="I97" s="3">
        <v>-33626759538</v>
      </c>
      <c r="K97" s="3">
        <v>1000000</v>
      </c>
      <c r="M97" s="3">
        <v>864491365462</v>
      </c>
      <c r="O97" s="3">
        <v>898118125000</v>
      </c>
      <c r="Q97" s="3">
        <v>-33626759538</v>
      </c>
      <c r="S97" s="3"/>
      <c r="T97" s="3"/>
    </row>
    <row r="98" spans="1:20">
      <c r="A98" s="1" t="s">
        <v>293</v>
      </c>
      <c r="C98" s="3">
        <v>1330000</v>
      </c>
      <c r="E98" s="3">
        <v>1198299524094</v>
      </c>
      <c r="G98" s="3">
        <v>1198345608311</v>
      </c>
      <c r="I98" s="3">
        <v>-46084217</v>
      </c>
      <c r="K98" s="3">
        <v>1330000</v>
      </c>
      <c r="M98" s="3">
        <v>1198299524094</v>
      </c>
      <c r="O98" s="3">
        <v>1198345608311</v>
      </c>
      <c r="Q98" s="3">
        <v>-46084217</v>
      </c>
      <c r="S98" s="3"/>
      <c r="T98" s="3"/>
    </row>
    <row r="99" spans="1:20">
      <c r="A99" s="1" t="s">
        <v>70</v>
      </c>
      <c r="C99" s="3">
        <v>3552486</v>
      </c>
      <c r="E99" s="3">
        <v>3406577726987</v>
      </c>
      <c r="G99" s="3">
        <v>3432740635753</v>
      </c>
      <c r="I99" s="3">
        <v>-26162908766</v>
      </c>
      <c r="K99" s="3">
        <v>3552486</v>
      </c>
      <c r="M99" s="3">
        <v>3406577726987</v>
      </c>
      <c r="O99" s="3">
        <v>3403921183287</v>
      </c>
      <c r="Q99" s="3">
        <v>2656543700</v>
      </c>
      <c r="S99" s="3"/>
      <c r="T99" s="3"/>
    </row>
    <row r="100" spans="1:20">
      <c r="A100" s="1" t="s">
        <v>157</v>
      </c>
      <c r="C100" s="3">
        <v>2176010</v>
      </c>
      <c r="E100" s="3">
        <v>2122199898657</v>
      </c>
      <c r="G100" s="3">
        <v>2142398934707</v>
      </c>
      <c r="I100" s="3">
        <v>-20199036050</v>
      </c>
      <c r="K100" s="3">
        <v>2176010</v>
      </c>
      <c r="M100" s="3">
        <v>2122199898657</v>
      </c>
      <c r="O100" s="3">
        <v>2116521924793</v>
      </c>
      <c r="Q100" s="3">
        <v>5677973864</v>
      </c>
      <c r="S100" s="3"/>
      <c r="T100" s="3"/>
    </row>
    <row r="101" spans="1:20">
      <c r="A101" s="1" t="s">
        <v>227</v>
      </c>
      <c r="C101" s="3">
        <v>1370000</v>
      </c>
      <c r="E101" s="3">
        <v>1255134401657</v>
      </c>
      <c r="G101" s="3">
        <v>1270773715609</v>
      </c>
      <c r="I101" s="3">
        <v>-15639313952</v>
      </c>
      <c r="K101" s="3">
        <v>1370000</v>
      </c>
      <c r="M101" s="3">
        <v>1255134401658</v>
      </c>
      <c r="O101" s="3">
        <v>1274834225000</v>
      </c>
      <c r="Q101" s="3">
        <v>-19699823342</v>
      </c>
      <c r="S101" s="3"/>
      <c r="T101" s="3"/>
    </row>
    <row r="102" spans="1:20">
      <c r="A102" s="1" t="s">
        <v>230</v>
      </c>
      <c r="C102" s="3">
        <v>920000</v>
      </c>
      <c r="E102" s="3">
        <v>885648759780</v>
      </c>
      <c r="G102" s="3">
        <v>885115180457</v>
      </c>
      <c r="I102" s="3">
        <v>533579323</v>
      </c>
      <c r="K102" s="3">
        <v>920000</v>
      </c>
      <c r="M102" s="3">
        <v>885648759780</v>
      </c>
      <c r="O102" s="3">
        <v>883151976535</v>
      </c>
      <c r="Q102" s="3">
        <v>2496783245</v>
      </c>
      <c r="S102" s="3"/>
      <c r="T102" s="3"/>
    </row>
    <row r="103" spans="1:20">
      <c r="A103" s="1" t="s">
        <v>236</v>
      </c>
      <c r="C103" s="3">
        <v>290000</v>
      </c>
      <c r="E103" s="3">
        <v>282569110022</v>
      </c>
      <c r="G103" s="3">
        <v>282954795075</v>
      </c>
      <c r="I103" s="3">
        <v>-385685053</v>
      </c>
      <c r="K103" s="3">
        <v>290000</v>
      </c>
      <c r="M103" s="3">
        <v>282569110022</v>
      </c>
      <c r="O103" s="3">
        <v>283756903993</v>
      </c>
      <c r="Q103" s="3">
        <v>-1187793971</v>
      </c>
      <c r="S103" s="3"/>
      <c r="T103" s="3"/>
    </row>
    <row r="104" spans="1:20">
      <c r="A104" s="1" t="s">
        <v>239</v>
      </c>
      <c r="C104" s="3">
        <v>5905800</v>
      </c>
      <c r="E104" s="3">
        <v>5189780493412</v>
      </c>
      <c r="G104" s="3">
        <v>5352414017318</v>
      </c>
      <c r="I104" s="3">
        <v>-162633523906</v>
      </c>
      <c r="K104" s="3">
        <v>5905800</v>
      </c>
      <c r="M104" s="3">
        <v>5189780493412</v>
      </c>
      <c r="O104" s="3">
        <v>5509274308477</v>
      </c>
      <c r="Q104" s="3">
        <v>-319493815065</v>
      </c>
      <c r="S104" s="3"/>
      <c r="T104" s="3"/>
    </row>
    <row r="105" spans="1:20">
      <c r="A105" s="1" t="s">
        <v>241</v>
      </c>
      <c r="C105" s="3">
        <v>2466800</v>
      </c>
      <c r="E105" s="3">
        <v>2382861128553</v>
      </c>
      <c r="G105" s="3">
        <v>2376563169408</v>
      </c>
      <c r="I105" s="3">
        <v>6297959145</v>
      </c>
      <c r="K105" s="3">
        <v>2466800</v>
      </c>
      <c r="M105" s="3">
        <v>2382861128553</v>
      </c>
      <c r="O105" s="3">
        <v>2414755616592</v>
      </c>
      <c r="Q105" s="3">
        <v>-31894488039</v>
      </c>
      <c r="S105" s="3"/>
      <c r="T105" s="3"/>
    </row>
    <row r="106" spans="1:20">
      <c r="A106" s="1" t="s">
        <v>244</v>
      </c>
      <c r="C106" s="3">
        <v>195100</v>
      </c>
      <c r="E106" s="3">
        <v>173096937833</v>
      </c>
      <c r="G106" s="3">
        <v>177331224147</v>
      </c>
      <c r="I106" s="3">
        <v>-4234286314</v>
      </c>
      <c r="K106" s="3">
        <v>195100</v>
      </c>
      <c r="M106" s="3">
        <v>173096937833</v>
      </c>
      <c r="O106" s="3">
        <v>180442539301</v>
      </c>
      <c r="Q106" s="3">
        <v>-7345601468</v>
      </c>
      <c r="S106" s="3"/>
      <c r="T106" s="3"/>
    </row>
    <row r="107" spans="1:20">
      <c r="A107" s="1" t="s">
        <v>250</v>
      </c>
      <c r="C107" s="3">
        <v>1398800</v>
      </c>
      <c r="E107" s="3">
        <v>1356387577544</v>
      </c>
      <c r="G107" s="3">
        <v>1354996477850</v>
      </c>
      <c r="I107" s="3">
        <v>1391099694</v>
      </c>
      <c r="K107" s="3">
        <v>1398800</v>
      </c>
      <c r="M107" s="3">
        <v>1356387577544</v>
      </c>
      <c r="O107" s="3">
        <v>1367216667498</v>
      </c>
      <c r="Q107" s="3">
        <v>-10829089954</v>
      </c>
      <c r="S107" s="3"/>
      <c r="T107" s="3"/>
    </row>
    <row r="108" spans="1:20">
      <c r="A108" s="1" t="s">
        <v>253</v>
      </c>
      <c r="C108" s="3">
        <v>6200000</v>
      </c>
      <c r="E108" s="3">
        <v>5670219670473</v>
      </c>
      <c r="G108" s="3">
        <v>5721739673994</v>
      </c>
      <c r="I108" s="3">
        <v>-51520003521</v>
      </c>
      <c r="K108" s="3">
        <v>6200000</v>
      </c>
      <c r="M108" s="3">
        <v>5670219670473</v>
      </c>
      <c r="O108" s="3">
        <v>5801997308586</v>
      </c>
      <c r="Q108" s="3">
        <v>-131777638113</v>
      </c>
      <c r="S108" s="3"/>
      <c r="T108" s="3"/>
    </row>
    <row r="109" spans="1:20">
      <c r="A109" s="1" t="s">
        <v>256</v>
      </c>
      <c r="C109" s="3">
        <v>135240</v>
      </c>
      <c r="E109" s="3">
        <v>130459079154</v>
      </c>
      <c r="G109" s="3">
        <v>131272516231</v>
      </c>
      <c r="I109" s="3">
        <v>-813437077</v>
      </c>
      <c r="K109" s="3">
        <v>135240</v>
      </c>
      <c r="M109" s="3">
        <v>130459079154</v>
      </c>
      <c r="O109" s="3">
        <v>131230261626</v>
      </c>
      <c r="Q109" s="3">
        <v>-771182472</v>
      </c>
      <c r="S109" s="3"/>
      <c r="T109" s="3"/>
    </row>
    <row r="110" spans="1:20">
      <c r="A110" s="1" t="s">
        <v>259</v>
      </c>
      <c r="C110" s="3">
        <v>6739380</v>
      </c>
      <c r="E110" s="3">
        <v>6332210852920</v>
      </c>
      <c r="G110" s="3">
        <v>6387687279285</v>
      </c>
      <c r="I110" s="3">
        <v>-55476426365</v>
      </c>
      <c r="K110" s="3">
        <v>6739380</v>
      </c>
      <c r="M110" s="3">
        <v>6332210852920</v>
      </c>
      <c r="O110" s="3">
        <v>6505340121164</v>
      </c>
      <c r="Q110" s="3">
        <v>-173129268244</v>
      </c>
      <c r="S110" s="3"/>
      <c r="T110" s="3"/>
    </row>
    <row r="111" spans="1:20">
      <c r="A111" s="1" t="s">
        <v>261</v>
      </c>
      <c r="C111" s="3">
        <v>5000</v>
      </c>
      <c r="E111" s="3">
        <v>4516194990</v>
      </c>
      <c r="G111" s="3">
        <v>4529674467</v>
      </c>
      <c r="I111" s="3">
        <v>-13479477</v>
      </c>
      <c r="K111" s="3">
        <v>5000</v>
      </c>
      <c r="M111" s="3">
        <v>4516194990</v>
      </c>
      <c r="O111" s="3">
        <v>4530025528</v>
      </c>
      <c r="Q111" s="3">
        <v>-13830538</v>
      </c>
      <c r="S111" s="3"/>
      <c r="T111" s="3"/>
    </row>
    <row r="112" spans="1:20">
      <c r="A112" s="1" t="s">
        <v>285</v>
      </c>
      <c r="C112" s="3">
        <v>7138846</v>
      </c>
      <c r="E112" s="3">
        <v>6651833155812</v>
      </c>
      <c r="G112" s="3">
        <v>6747597063906</v>
      </c>
      <c r="I112" s="3">
        <v>-95763908094</v>
      </c>
      <c r="K112" s="3">
        <v>7138846</v>
      </c>
      <c r="M112" s="3">
        <v>6651833155812</v>
      </c>
      <c r="O112" s="3">
        <v>6851290045545</v>
      </c>
      <c r="Q112" s="3">
        <v>-199456889733</v>
      </c>
      <c r="S112" s="3"/>
      <c r="T112" s="3"/>
    </row>
    <row r="113" spans="1:20">
      <c r="A113" s="1" t="s">
        <v>282</v>
      </c>
      <c r="C113" s="3">
        <v>1020277</v>
      </c>
      <c r="E113" s="3">
        <v>954458673995</v>
      </c>
      <c r="G113" s="3">
        <v>963131712677</v>
      </c>
      <c r="I113" s="3">
        <v>-8673038682</v>
      </c>
      <c r="K113" s="3">
        <v>1020277</v>
      </c>
      <c r="M113" s="3">
        <v>954458673995</v>
      </c>
      <c r="O113" s="3">
        <v>975561203842</v>
      </c>
      <c r="Q113" s="3">
        <v>-21102529847</v>
      </c>
      <c r="S113" s="3"/>
      <c r="T113" s="3"/>
    </row>
    <row r="114" spans="1:20">
      <c r="A114" s="1" t="s">
        <v>264</v>
      </c>
      <c r="C114" s="3">
        <v>125000</v>
      </c>
      <c r="E114" s="3">
        <v>111390058467</v>
      </c>
      <c r="G114" s="3">
        <v>113798590132</v>
      </c>
      <c r="I114" s="3">
        <v>-2408531665</v>
      </c>
      <c r="K114" s="3">
        <v>125000</v>
      </c>
      <c r="M114" s="3">
        <v>111390058467</v>
      </c>
      <c r="O114" s="3">
        <v>112094095948</v>
      </c>
      <c r="Q114" s="3">
        <v>-704037481</v>
      </c>
      <c r="S114" s="3"/>
      <c r="T114" s="3"/>
    </row>
    <row r="115" spans="1:20">
      <c r="A115" s="1" t="s">
        <v>267</v>
      </c>
      <c r="C115" s="3">
        <v>170000</v>
      </c>
      <c r="E115" s="3">
        <v>149565474113</v>
      </c>
      <c r="G115" s="3">
        <v>151478239989</v>
      </c>
      <c r="I115" s="3">
        <v>-1912765876</v>
      </c>
      <c r="K115" s="3">
        <v>170000</v>
      </c>
      <c r="M115" s="3">
        <v>149565474113</v>
      </c>
      <c r="O115" s="3">
        <v>151489970004</v>
      </c>
      <c r="Q115" s="3">
        <v>-1924495891</v>
      </c>
      <c r="S115" s="3"/>
      <c r="T115" s="3"/>
    </row>
    <row r="116" spans="1:20">
      <c r="A116" s="1" t="s">
        <v>270</v>
      </c>
      <c r="C116" s="3">
        <v>125000</v>
      </c>
      <c r="E116" s="3">
        <v>110277851567</v>
      </c>
      <c r="G116" s="3">
        <v>111688046919</v>
      </c>
      <c r="I116" s="3">
        <v>-1410195352</v>
      </c>
      <c r="K116" s="3">
        <v>125000</v>
      </c>
      <c r="M116" s="3">
        <v>110277851567</v>
      </c>
      <c r="O116" s="3">
        <v>111696632711</v>
      </c>
      <c r="Q116" s="3">
        <v>-1418781144</v>
      </c>
      <c r="S116" s="3"/>
      <c r="T116" s="3"/>
    </row>
    <row r="117" spans="1:20">
      <c r="A117" s="1" t="s">
        <v>271</v>
      </c>
      <c r="C117" s="3">
        <v>2019900</v>
      </c>
      <c r="E117" s="3">
        <v>1992010803490</v>
      </c>
      <c r="G117" s="3">
        <v>1966524692915</v>
      </c>
      <c r="I117" s="3">
        <v>25486110575</v>
      </c>
      <c r="K117" s="3">
        <v>2019900</v>
      </c>
      <c r="M117" s="3">
        <v>1992010803490</v>
      </c>
      <c r="O117" s="3">
        <v>1964696754262</v>
      </c>
      <c r="Q117" s="3">
        <v>27314049228</v>
      </c>
      <c r="S117" s="3"/>
      <c r="T117" s="3"/>
    </row>
    <row r="118" spans="1:20">
      <c r="A118" s="1" t="s">
        <v>274</v>
      </c>
      <c r="C118" s="3">
        <v>337500</v>
      </c>
      <c r="E118" s="3">
        <v>308415123450</v>
      </c>
      <c r="G118" s="3">
        <v>315634306195</v>
      </c>
      <c r="I118" s="3">
        <v>-7219182745</v>
      </c>
      <c r="K118" s="3">
        <v>337500</v>
      </c>
      <c r="M118" s="3">
        <v>308415123450</v>
      </c>
      <c r="O118" s="3">
        <v>319711485698</v>
      </c>
      <c r="Q118" s="3">
        <v>-11296362248</v>
      </c>
      <c r="S118" s="3"/>
      <c r="T118" s="3"/>
    </row>
    <row r="119" spans="1:20">
      <c r="A119" s="1" t="s">
        <v>276</v>
      </c>
      <c r="C119" s="3">
        <v>1697976</v>
      </c>
      <c r="E119" s="3">
        <v>1508078748955</v>
      </c>
      <c r="G119" s="3">
        <v>1545578793707</v>
      </c>
      <c r="I119" s="3">
        <v>-37500044752</v>
      </c>
      <c r="K119" s="3">
        <v>1697976</v>
      </c>
      <c r="M119" s="3">
        <v>1508078748955</v>
      </c>
      <c r="O119" s="3">
        <v>1587028177594</v>
      </c>
      <c r="Q119" s="3">
        <v>-78949428639</v>
      </c>
      <c r="S119" s="3"/>
      <c r="T119" s="3"/>
    </row>
    <row r="120" spans="1:20">
      <c r="A120" s="1" t="s">
        <v>279</v>
      </c>
      <c r="C120" s="3">
        <v>2448100</v>
      </c>
      <c r="E120" s="3">
        <v>2407238506593</v>
      </c>
      <c r="G120" s="3">
        <v>2237929545167</v>
      </c>
      <c r="I120" s="3">
        <v>169308961426</v>
      </c>
      <c r="K120" s="3">
        <v>2448100</v>
      </c>
      <c r="M120" s="3">
        <v>2407238506593</v>
      </c>
      <c r="O120" s="3">
        <v>2371786496215</v>
      </c>
      <c r="Q120" s="3">
        <v>35452010378</v>
      </c>
      <c r="S120" s="3"/>
      <c r="T120" s="3"/>
    </row>
    <row r="121" spans="1:20">
      <c r="A121" s="1" t="s">
        <v>111</v>
      </c>
      <c r="C121" s="3">
        <v>5003372</v>
      </c>
      <c r="E121" s="3">
        <v>3522637650261</v>
      </c>
      <c r="G121" s="3">
        <v>3414068685071</v>
      </c>
      <c r="I121" s="3">
        <v>108568965190</v>
      </c>
      <c r="K121" s="3">
        <v>5003372</v>
      </c>
      <c r="M121" s="3">
        <v>3522637650261</v>
      </c>
      <c r="O121" s="3">
        <v>3146090978337</v>
      </c>
      <c r="Q121" s="3">
        <v>376546671924</v>
      </c>
      <c r="S121" s="3"/>
      <c r="T121" s="3"/>
    </row>
    <row r="122" spans="1:20">
      <c r="A122" s="1" t="s">
        <v>91</v>
      </c>
      <c r="C122" s="3">
        <v>1589261</v>
      </c>
      <c r="E122" s="3">
        <v>1129761864931</v>
      </c>
      <c r="G122" s="3">
        <v>1080226519130</v>
      </c>
      <c r="I122" s="3">
        <v>49535345801</v>
      </c>
      <c r="K122" s="3">
        <v>1589261</v>
      </c>
      <c r="M122" s="3">
        <v>1129761864931</v>
      </c>
      <c r="O122" s="3">
        <v>985745667631</v>
      </c>
      <c r="Q122" s="3">
        <v>144016197300</v>
      </c>
      <c r="S122" s="3"/>
      <c r="T122" s="3"/>
    </row>
    <row r="123" spans="1:20">
      <c r="A123" s="1" t="s">
        <v>115</v>
      </c>
      <c r="C123" s="3">
        <v>3965706</v>
      </c>
      <c r="E123" s="3">
        <v>3065530572327</v>
      </c>
      <c r="G123" s="3">
        <v>2979633141211</v>
      </c>
      <c r="I123" s="3">
        <v>85897431116</v>
      </c>
      <c r="K123" s="3">
        <v>3965706</v>
      </c>
      <c r="M123" s="3">
        <v>3065530572327</v>
      </c>
      <c r="O123" s="3">
        <v>2686982373805</v>
      </c>
      <c r="Q123" s="3">
        <v>378548198522</v>
      </c>
      <c r="S123" s="3"/>
      <c r="T123" s="3"/>
    </row>
    <row r="124" spans="1:20">
      <c r="A124" s="1" t="s">
        <v>289</v>
      </c>
      <c r="C124" s="3">
        <v>2000000</v>
      </c>
      <c r="E124" s="3">
        <v>1999922500000</v>
      </c>
      <c r="G124" s="3">
        <v>2000011225000</v>
      </c>
      <c r="I124" s="3">
        <v>-88725000</v>
      </c>
      <c r="K124" s="3">
        <v>2000000</v>
      </c>
      <c r="M124" s="3">
        <v>1999922500000</v>
      </c>
      <c r="O124" s="3">
        <v>2000011225000</v>
      </c>
      <c r="Q124" s="3">
        <v>-88725000</v>
      </c>
      <c r="S124" s="3"/>
      <c r="T124" s="3"/>
    </row>
    <row r="125" spans="1:20">
      <c r="A125" s="1" t="s">
        <v>220</v>
      </c>
      <c r="C125" s="3">
        <v>610000</v>
      </c>
      <c r="E125" s="3">
        <v>561178253500</v>
      </c>
      <c r="G125" s="3">
        <v>551450088465</v>
      </c>
      <c r="I125" s="3">
        <v>9728165035</v>
      </c>
      <c r="K125" s="3">
        <v>610000</v>
      </c>
      <c r="M125" s="3">
        <v>561178253500</v>
      </c>
      <c r="O125" s="3">
        <v>551511875900</v>
      </c>
      <c r="Q125" s="3">
        <v>9666377600</v>
      </c>
      <c r="S125" s="3"/>
      <c r="T125" s="3"/>
    </row>
    <row r="126" spans="1:20">
      <c r="A126" s="1" t="s">
        <v>214</v>
      </c>
      <c r="C126" s="3">
        <v>500000</v>
      </c>
      <c r="E126" s="3">
        <v>474981593750</v>
      </c>
      <c r="G126" s="3">
        <v>460467156206</v>
      </c>
      <c r="I126" s="3">
        <v>14514437544</v>
      </c>
      <c r="K126" s="3">
        <v>500000</v>
      </c>
      <c r="M126" s="3">
        <v>474981593750</v>
      </c>
      <c r="O126" s="3">
        <v>460501265154</v>
      </c>
      <c r="Q126" s="3">
        <v>14480328596</v>
      </c>
      <c r="S126" s="3"/>
      <c r="T126" s="3"/>
    </row>
    <row r="127" spans="1:20">
      <c r="A127" s="1" t="s">
        <v>109</v>
      </c>
      <c r="C127" s="3">
        <v>809275</v>
      </c>
      <c r="E127" s="3">
        <v>734178200492</v>
      </c>
      <c r="G127" s="3">
        <v>717467319314</v>
      </c>
      <c r="I127" s="3">
        <v>16710881178</v>
      </c>
      <c r="K127" s="3">
        <v>809275</v>
      </c>
      <c r="M127" s="3">
        <v>734178200492</v>
      </c>
      <c r="O127" s="3">
        <v>649561089280</v>
      </c>
      <c r="Q127" s="3">
        <v>84617111212</v>
      </c>
      <c r="S127" s="3"/>
      <c r="T127" s="3"/>
    </row>
    <row r="128" spans="1:20">
      <c r="A128" s="1" t="s">
        <v>210</v>
      </c>
      <c r="C128" s="3">
        <v>895143</v>
      </c>
      <c r="E128" s="3">
        <v>820814323212</v>
      </c>
      <c r="G128" s="3">
        <v>810185822852</v>
      </c>
      <c r="I128" s="3">
        <v>10628500360</v>
      </c>
      <c r="K128" s="3">
        <v>895143</v>
      </c>
      <c r="M128" s="3">
        <v>820814323212</v>
      </c>
      <c r="O128" s="3">
        <v>791712347832</v>
      </c>
      <c r="Q128" s="3">
        <v>29101975380</v>
      </c>
      <c r="S128" s="3"/>
      <c r="T128" s="3"/>
    </row>
    <row r="129" spans="1:20">
      <c r="A129" s="1" t="s">
        <v>103</v>
      </c>
      <c r="C129" s="3">
        <v>3846363</v>
      </c>
      <c r="E129" s="3">
        <v>2809274671588</v>
      </c>
      <c r="G129" s="3">
        <v>2728773413542</v>
      </c>
      <c r="I129" s="3">
        <v>80501258046</v>
      </c>
      <c r="K129" s="3">
        <v>3846363</v>
      </c>
      <c r="M129" s="3">
        <v>2809274671588</v>
      </c>
      <c r="O129" s="3">
        <v>2481113544547</v>
      </c>
      <c r="Q129" s="3">
        <v>328161127041</v>
      </c>
      <c r="S129" s="3"/>
      <c r="T129" s="3"/>
    </row>
    <row r="130" spans="1:20">
      <c r="A130" s="1" t="s">
        <v>209</v>
      </c>
      <c r="C130" s="3">
        <v>820000</v>
      </c>
      <c r="E130" s="3">
        <v>760618924874</v>
      </c>
      <c r="G130" s="3">
        <v>747980547792</v>
      </c>
      <c r="I130" s="3">
        <v>12638377082</v>
      </c>
      <c r="K130" s="3">
        <v>820000</v>
      </c>
      <c r="M130" s="3">
        <v>760618924874</v>
      </c>
      <c r="O130" s="3">
        <v>747793661646</v>
      </c>
      <c r="Q130" s="3">
        <v>12825263228</v>
      </c>
      <c r="S130" s="3"/>
      <c r="T130" s="3"/>
    </row>
    <row r="131" spans="1:20">
      <c r="A131" s="1" t="s">
        <v>113</v>
      </c>
      <c r="C131" s="3">
        <v>459700</v>
      </c>
      <c r="E131" s="3">
        <v>363268444802</v>
      </c>
      <c r="G131" s="3">
        <v>352746319550</v>
      </c>
      <c r="I131" s="3">
        <v>10522125252</v>
      </c>
      <c r="K131" s="3">
        <v>459700</v>
      </c>
      <c r="M131" s="3">
        <v>363268444802</v>
      </c>
      <c r="O131" s="3">
        <v>320796885317</v>
      </c>
      <c r="Q131" s="3">
        <v>42471559485</v>
      </c>
      <c r="S131" s="3"/>
      <c r="T131" s="3"/>
    </row>
    <row r="132" spans="1:20">
      <c r="A132" s="1" t="s">
        <v>118</v>
      </c>
      <c r="C132" s="3">
        <v>1376548</v>
      </c>
      <c r="E132" s="3">
        <v>1041111735156</v>
      </c>
      <c r="G132" s="3">
        <v>1012150287536</v>
      </c>
      <c r="I132" s="3">
        <v>28961447620</v>
      </c>
      <c r="K132" s="3">
        <v>1376548</v>
      </c>
      <c r="M132" s="3">
        <v>1041111735156</v>
      </c>
      <c r="O132" s="3">
        <v>925053014040</v>
      </c>
      <c r="Q132" s="3">
        <v>116058721116</v>
      </c>
      <c r="S132" s="3"/>
      <c r="T132" s="3"/>
    </row>
    <row r="133" spans="1:20">
      <c r="A133" s="1" t="s">
        <v>136</v>
      </c>
      <c r="C133" s="3">
        <v>290886</v>
      </c>
      <c r="E133" s="3">
        <v>278951773059</v>
      </c>
      <c r="G133" s="3">
        <v>272866673746</v>
      </c>
      <c r="I133" s="3">
        <v>6085099313</v>
      </c>
      <c r="K133" s="3">
        <v>290886</v>
      </c>
      <c r="M133" s="3">
        <v>278951773059</v>
      </c>
      <c r="O133" s="3">
        <v>245732489141</v>
      </c>
      <c r="Q133" s="3">
        <v>33219283918</v>
      </c>
      <c r="S133" s="3"/>
      <c r="T133" s="3"/>
    </row>
    <row r="134" spans="1:20">
      <c r="A134" s="1" t="s">
        <v>88</v>
      </c>
      <c r="C134" s="3">
        <v>130000</v>
      </c>
      <c r="E134" s="3">
        <v>80391484709</v>
      </c>
      <c r="G134" s="3">
        <v>77532895483</v>
      </c>
      <c r="I134" s="3">
        <v>2858589226</v>
      </c>
      <c r="K134" s="3">
        <v>130000</v>
      </c>
      <c r="M134" s="3">
        <v>80391484709</v>
      </c>
      <c r="O134" s="3">
        <v>72269800345</v>
      </c>
      <c r="Q134" s="3">
        <v>8121684364</v>
      </c>
      <c r="S134" s="3"/>
      <c r="T134" s="3"/>
    </row>
    <row r="135" spans="1:20">
      <c r="A135" s="1" t="s">
        <v>207</v>
      </c>
      <c r="C135" s="3">
        <v>500000</v>
      </c>
      <c r="E135" s="3">
        <v>480086395931</v>
      </c>
      <c r="G135" s="3">
        <v>468106860156</v>
      </c>
      <c r="I135" s="3">
        <v>11979535775</v>
      </c>
      <c r="K135" s="3">
        <v>500000</v>
      </c>
      <c r="M135" s="3">
        <v>480086395931</v>
      </c>
      <c r="O135" s="3">
        <v>460501265154</v>
      </c>
      <c r="Q135" s="3">
        <v>19585130777</v>
      </c>
      <c r="S135" s="3"/>
      <c r="T135" s="3"/>
    </row>
    <row r="136" spans="1:20">
      <c r="A136" s="1" t="s">
        <v>82</v>
      </c>
      <c r="C136" s="3">
        <v>1813791</v>
      </c>
      <c r="E136" s="3">
        <v>1256908455909</v>
      </c>
      <c r="G136" s="3">
        <v>1220525218355</v>
      </c>
      <c r="I136" s="3">
        <v>36383237554</v>
      </c>
      <c r="K136" s="3">
        <v>1813791</v>
      </c>
      <c r="M136" s="3">
        <v>1256908455909</v>
      </c>
      <c r="O136" s="3">
        <v>1105202311783</v>
      </c>
      <c r="Q136" s="3">
        <v>151706144126</v>
      </c>
      <c r="S136" s="3"/>
      <c r="T136" s="3"/>
    </row>
    <row r="137" spans="1:20">
      <c r="A137" s="1" t="s">
        <v>127</v>
      </c>
      <c r="C137" s="3">
        <v>1695767</v>
      </c>
      <c r="E137" s="3">
        <v>1224296330678</v>
      </c>
      <c r="G137" s="3">
        <v>1187804838938</v>
      </c>
      <c r="I137" s="3">
        <v>36491491740</v>
      </c>
      <c r="K137" s="3">
        <v>1695767</v>
      </c>
      <c r="M137" s="3">
        <v>1224296330678</v>
      </c>
      <c r="O137" s="3">
        <v>1083595565171</v>
      </c>
      <c r="Q137" s="3">
        <v>140700765507</v>
      </c>
      <c r="S137" s="3"/>
      <c r="T137" s="3"/>
    </row>
    <row r="138" spans="1:20">
      <c r="A138" s="1" t="s">
        <v>196</v>
      </c>
      <c r="C138" s="3">
        <v>2447</v>
      </c>
      <c r="E138" s="3">
        <v>2265834195</v>
      </c>
      <c r="G138" s="3">
        <v>2182896344</v>
      </c>
      <c r="I138" s="3">
        <v>82937851</v>
      </c>
      <c r="K138" s="3">
        <v>2447</v>
      </c>
      <c r="M138" s="3">
        <v>2265834195</v>
      </c>
      <c r="O138" s="3">
        <v>2120826916</v>
      </c>
      <c r="Q138" s="3">
        <v>145007279</v>
      </c>
      <c r="S138" s="3"/>
      <c r="T138" s="3"/>
    </row>
    <row r="139" spans="1:20">
      <c r="A139" s="1" t="s">
        <v>106</v>
      </c>
      <c r="C139" s="3">
        <v>1106461</v>
      </c>
      <c r="E139" s="3">
        <v>1022263962076</v>
      </c>
      <c r="G139" s="3">
        <v>999825802508</v>
      </c>
      <c r="I139" s="3">
        <v>22438159568</v>
      </c>
      <c r="K139" s="3">
        <v>1106461</v>
      </c>
      <c r="M139" s="3">
        <v>1022263962076</v>
      </c>
      <c r="O139" s="3">
        <v>908734535185</v>
      </c>
      <c r="Q139" s="3">
        <v>113529426891</v>
      </c>
      <c r="S139" s="3"/>
      <c r="T139" s="3"/>
    </row>
    <row r="140" spans="1:20">
      <c r="A140" s="1" t="s">
        <v>94</v>
      </c>
      <c r="C140" s="3">
        <v>2470925</v>
      </c>
      <c r="E140" s="3">
        <v>2278598735877</v>
      </c>
      <c r="G140" s="3">
        <v>2230491690347</v>
      </c>
      <c r="I140" s="3">
        <v>48107045530</v>
      </c>
      <c r="K140" s="3">
        <v>2470925</v>
      </c>
      <c r="M140" s="3">
        <v>2278598735877</v>
      </c>
      <c r="O140" s="3">
        <v>2025518417251</v>
      </c>
      <c r="Q140" s="3">
        <v>253080318626</v>
      </c>
      <c r="S140" s="3"/>
      <c r="T140" s="3"/>
    </row>
    <row r="141" spans="1:20">
      <c r="A141" s="1" t="s">
        <v>121</v>
      </c>
      <c r="C141" s="3">
        <v>51500</v>
      </c>
      <c r="E141" s="3">
        <v>37887081818</v>
      </c>
      <c r="G141" s="3">
        <v>36706747558</v>
      </c>
      <c r="I141" s="3">
        <v>1180334260</v>
      </c>
      <c r="K141" s="3">
        <v>51500</v>
      </c>
      <c r="M141" s="3">
        <v>37887081818</v>
      </c>
      <c r="O141" s="3">
        <v>35904041216</v>
      </c>
      <c r="Q141" s="3">
        <v>1983040602</v>
      </c>
      <c r="S141" s="3"/>
      <c r="T141" s="3"/>
    </row>
    <row r="142" spans="1:20">
      <c r="A142" s="1" t="s">
        <v>133</v>
      </c>
      <c r="C142" s="3">
        <v>1623872</v>
      </c>
      <c r="E142" s="3">
        <v>1169402343423</v>
      </c>
      <c r="G142" s="3">
        <v>1131811163337</v>
      </c>
      <c r="I142" s="3">
        <v>37591180086</v>
      </c>
      <c r="K142" s="3">
        <v>1623872</v>
      </c>
      <c r="M142" s="3">
        <v>1169402343423</v>
      </c>
      <c r="O142" s="3">
        <v>1033854878513</v>
      </c>
      <c r="Q142" s="3">
        <v>135547464910</v>
      </c>
      <c r="S142" s="3"/>
      <c r="T142" s="3"/>
    </row>
    <row r="143" spans="1:20">
      <c r="A143" s="1" t="s">
        <v>85</v>
      </c>
      <c r="C143" s="3">
        <v>98200</v>
      </c>
      <c r="E143" s="3">
        <v>62641316554</v>
      </c>
      <c r="G143" s="3">
        <v>60676410697</v>
      </c>
      <c r="I143" s="3">
        <v>1964905857</v>
      </c>
      <c r="K143" s="3">
        <v>98200</v>
      </c>
      <c r="M143" s="3">
        <v>62641316554</v>
      </c>
      <c r="O143" s="3">
        <v>54780782592</v>
      </c>
      <c r="Q143" s="3">
        <v>7860533962</v>
      </c>
      <c r="S143" s="3"/>
      <c r="T143" s="3"/>
    </row>
    <row r="144" spans="1:20">
      <c r="A144" s="1" t="s">
        <v>119</v>
      </c>
      <c r="C144" s="3">
        <v>73700</v>
      </c>
      <c r="E144" s="3">
        <v>54636851739</v>
      </c>
      <c r="G144" s="3">
        <v>53361891146</v>
      </c>
      <c r="I144" s="3">
        <v>1274960593</v>
      </c>
      <c r="K144" s="3">
        <v>73700</v>
      </c>
      <c r="M144" s="3">
        <v>54636851739</v>
      </c>
      <c r="O144" s="3">
        <v>52044200585</v>
      </c>
      <c r="Q144" s="3">
        <v>2592651154</v>
      </c>
      <c r="S144" s="3"/>
      <c r="T144" s="3"/>
    </row>
    <row r="145" spans="1:20">
      <c r="A145" s="1" t="s">
        <v>292</v>
      </c>
      <c r="C145" s="3">
        <v>1197070</v>
      </c>
      <c r="E145" s="3">
        <v>1079236489965</v>
      </c>
      <c r="G145" s="3">
        <v>1069492891865</v>
      </c>
      <c r="I145" s="3">
        <v>9743598100</v>
      </c>
      <c r="K145" s="3">
        <v>1197070</v>
      </c>
      <c r="M145" s="3">
        <v>1079236489965</v>
      </c>
      <c r="O145" s="3">
        <v>1069492891865</v>
      </c>
      <c r="Q145" s="3">
        <v>9743598100</v>
      </c>
      <c r="S145" s="3"/>
      <c r="T145" s="3"/>
    </row>
    <row r="146" spans="1:20">
      <c r="A146" s="1" t="s">
        <v>197</v>
      </c>
      <c r="C146" s="3">
        <v>736380</v>
      </c>
      <c r="E146" s="3">
        <v>681861456844</v>
      </c>
      <c r="G146" s="3">
        <v>670184218451</v>
      </c>
      <c r="I146" s="3">
        <v>11677238393</v>
      </c>
      <c r="K146" s="3">
        <v>736380</v>
      </c>
      <c r="M146" s="3">
        <v>681861456844</v>
      </c>
      <c r="O146" s="3">
        <v>670752680398</v>
      </c>
      <c r="Q146" s="3">
        <v>11108776446</v>
      </c>
      <c r="S146" s="3"/>
      <c r="T146" s="3"/>
    </row>
    <row r="147" spans="1:20">
      <c r="A147" s="1" t="s">
        <v>97</v>
      </c>
      <c r="C147" s="3">
        <v>7211733</v>
      </c>
      <c r="E147" s="3">
        <v>6520307837560</v>
      </c>
      <c r="G147" s="3">
        <v>6400092906959</v>
      </c>
      <c r="I147" s="3">
        <v>120214930601</v>
      </c>
      <c r="K147" s="3">
        <v>7211733</v>
      </c>
      <c r="M147" s="3">
        <v>6520307837560</v>
      </c>
      <c r="O147" s="3">
        <v>5808651060358</v>
      </c>
      <c r="Q147" s="3">
        <v>711656777202</v>
      </c>
      <c r="S147" s="3"/>
      <c r="T147" s="3"/>
    </row>
    <row r="148" spans="1:20" ht="22.5" thickBot="1">
      <c r="E148" s="4">
        <f>SUM(E8:E147)</f>
        <v>237433442761690</v>
      </c>
      <c r="G148" s="4">
        <f>SUM(G8:G147)</f>
        <v>235728788398103</v>
      </c>
      <c r="I148" s="4">
        <f>SUM(I8:I147)</f>
        <v>1704654363587</v>
      </c>
      <c r="M148" s="4">
        <f>SUM(M8:M147)</f>
        <v>237410138945506</v>
      </c>
      <c r="O148" s="4">
        <f>SUM(O8:O147)</f>
        <v>229606652488438</v>
      </c>
      <c r="Q148" s="4">
        <f>SUM(Q8:Q147)</f>
        <v>7803486457068</v>
      </c>
    </row>
    <row r="149" spans="1:20" ht="22.5" thickTop="1">
      <c r="Q149" s="3"/>
    </row>
    <row r="150" spans="1:20">
      <c r="I150" s="3"/>
      <c r="Q150" s="3"/>
    </row>
    <row r="151" spans="1:20">
      <c r="I151" s="3"/>
    </row>
    <row r="152" spans="1:20">
      <c r="I152" s="3"/>
      <c r="Q152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34"/>
  <sheetViews>
    <sheetView rightToLeft="1" topLeftCell="A124" workbookViewId="0">
      <selection activeCell="O135" sqref="O135"/>
    </sheetView>
  </sheetViews>
  <sheetFormatPr defaultRowHeight="21.75"/>
  <cols>
    <col min="1" max="1" width="33.28515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20" ht="22.5">
      <c r="A3" s="9" t="s">
        <v>390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20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20" ht="22.5">
      <c r="A6" s="9" t="s">
        <v>3</v>
      </c>
      <c r="C6" s="10" t="s">
        <v>392</v>
      </c>
      <c r="D6" s="10" t="s">
        <v>392</v>
      </c>
      <c r="E6" s="10" t="s">
        <v>392</v>
      </c>
      <c r="F6" s="10" t="s">
        <v>392</v>
      </c>
      <c r="G6" s="10" t="s">
        <v>392</v>
      </c>
      <c r="H6" s="10" t="s">
        <v>392</v>
      </c>
      <c r="I6" s="10" t="s">
        <v>392</v>
      </c>
      <c r="K6" s="10" t="s">
        <v>393</v>
      </c>
      <c r="L6" s="10" t="s">
        <v>393</v>
      </c>
      <c r="M6" s="10" t="s">
        <v>393</v>
      </c>
      <c r="N6" s="10" t="s">
        <v>393</v>
      </c>
      <c r="O6" s="10" t="s">
        <v>393</v>
      </c>
      <c r="P6" s="10" t="s">
        <v>393</v>
      </c>
      <c r="Q6" s="10" t="s">
        <v>393</v>
      </c>
    </row>
    <row r="7" spans="1:20" ht="22.5">
      <c r="A7" s="10" t="s">
        <v>3</v>
      </c>
      <c r="C7" s="12" t="s">
        <v>7</v>
      </c>
      <c r="E7" s="12" t="s">
        <v>447</v>
      </c>
      <c r="G7" s="12" t="s">
        <v>448</v>
      </c>
      <c r="I7" s="12" t="s">
        <v>450</v>
      </c>
      <c r="K7" s="12" t="s">
        <v>7</v>
      </c>
      <c r="M7" s="12" t="s">
        <v>447</v>
      </c>
      <c r="O7" s="12" t="s">
        <v>448</v>
      </c>
      <c r="Q7" s="12" t="s">
        <v>450</v>
      </c>
    </row>
    <row r="8" spans="1:20">
      <c r="A8" s="1" t="s">
        <v>36</v>
      </c>
      <c r="C8" s="3">
        <v>2332550</v>
      </c>
      <c r="E8" s="3">
        <v>81298542134</v>
      </c>
      <c r="G8" s="3">
        <v>80027439207</v>
      </c>
      <c r="I8" s="3">
        <v>1271102927</v>
      </c>
      <c r="K8" s="3">
        <v>21305643</v>
      </c>
      <c r="M8" s="3">
        <v>904081550531</v>
      </c>
      <c r="O8" s="3">
        <v>885025512060</v>
      </c>
      <c r="Q8" s="3">
        <v>19056038471</v>
      </c>
      <c r="S8" s="3"/>
      <c r="T8" s="3"/>
    </row>
    <row r="9" spans="1:20">
      <c r="A9" s="1" t="s">
        <v>46</v>
      </c>
      <c r="C9" s="3">
        <v>384787</v>
      </c>
      <c r="E9" s="3">
        <v>3644021182</v>
      </c>
      <c r="G9" s="3">
        <v>3656229495</v>
      </c>
      <c r="I9" s="3">
        <v>-12208313</v>
      </c>
      <c r="K9" s="3">
        <v>154073683</v>
      </c>
      <c r="M9" s="3">
        <v>1424727206042</v>
      </c>
      <c r="O9" s="3">
        <v>1385169221271</v>
      </c>
      <c r="Q9" s="3">
        <v>39557984771</v>
      </c>
      <c r="S9" s="3"/>
      <c r="T9" s="3"/>
    </row>
    <row r="10" spans="1:20">
      <c r="A10" s="1" t="s">
        <v>22</v>
      </c>
      <c r="C10" s="3">
        <v>7021060</v>
      </c>
      <c r="E10" s="3">
        <v>52397033666</v>
      </c>
      <c r="G10" s="3">
        <v>51364536800</v>
      </c>
      <c r="I10" s="3">
        <v>1032496866</v>
      </c>
      <c r="K10" s="3">
        <v>43376431</v>
      </c>
      <c r="M10" s="3">
        <v>331780604347</v>
      </c>
      <c r="O10" s="3">
        <v>317203874456</v>
      </c>
      <c r="Q10" s="3">
        <v>14576729891</v>
      </c>
      <c r="S10" s="3"/>
      <c r="T10" s="3"/>
    </row>
    <row r="11" spans="1:20">
      <c r="A11" s="1" t="s">
        <v>28</v>
      </c>
      <c r="C11" s="3">
        <v>415010965</v>
      </c>
      <c r="E11" s="3">
        <v>4750000262788</v>
      </c>
      <c r="G11" s="3">
        <v>4522691466121</v>
      </c>
      <c r="I11" s="3">
        <v>227308796667</v>
      </c>
      <c r="K11" s="3">
        <v>503757859</v>
      </c>
      <c r="M11" s="3">
        <v>5750000264380</v>
      </c>
      <c r="O11" s="3">
        <v>5486566233670</v>
      </c>
      <c r="Q11" s="3">
        <v>263434030710</v>
      </c>
      <c r="S11" s="3"/>
      <c r="T11" s="3"/>
    </row>
    <row r="12" spans="1:20">
      <c r="A12" s="1" t="s">
        <v>26</v>
      </c>
      <c r="C12" s="3">
        <v>4724004</v>
      </c>
      <c r="E12" s="3">
        <v>248734316134</v>
      </c>
      <c r="G12" s="3">
        <v>251778734108</v>
      </c>
      <c r="I12" s="3">
        <v>-3044417974</v>
      </c>
      <c r="K12" s="3">
        <v>5000000</v>
      </c>
      <c r="M12" s="3">
        <v>266720131336</v>
      </c>
      <c r="O12" s="3">
        <v>268801358424</v>
      </c>
      <c r="Q12" s="3">
        <v>-2081227088</v>
      </c>
      <c r="S12" s="3"/>
      <c r="T12" s="3"/>
    </row>
    <row r="13" spans="1:20">
      <c r="A13" s="1" t="s">
        <v>25</v>
      </c>
      <c r="C13" s="3">
        <v>857915</v>
      </c>
      <c r="E13" s="3">
        <v>28031179233</v>
      </c>
      <c r="G13" s="3">
        <v>30006858259</v>
      </c>
      <c r="I13" s="3">
        <v>-1975679026</v>
      </c>
      <c r="K13" s="3">
        <v>2400000</v>
      </c>
      <c r="M13" s="3">
        <v>83190111425</v>
      </c>
      <c r="O13" s="3">
        <v>84905505722</v>
      </c>
      <c r="Q13" s="3">
        <v>-1715394297</v>
      </c>
      <c r="S13" s="3"/>
      <c r="T13" s="3"/>
    </row>
    <row r="14" spans="1:20">
      <c r="A14" s="1" t="s">
        <v>38</v>
      </c>
      <c r="C14" s="3">
        <v>525705</v>
      </c>
      <c r="E14" s="3">
        <v>2766440502</v>
      </c>
      <c r="G14" s="3">
        <v>2790229084</v>
      </c>
      <c r="I14" s="3">
        <v>-23788582</v>
      </c>
      <c r="K14" s="3">
        <v>525705</v>
      </c>
      <c r="M14" s="3">
        <v>2766440502</v>
      </c>
      <c r="O14" s="3">
        <v>2790229084</v>
      </c>
      <c r="Q14" s="3">
        <v>-23788582</v>
      </c>
      <c r="S14" s="3"/>
      <c r="T14" s="3"/>
    </row>
    <row r="15" spans="1:20">
      <c r="A15" s="1" t="s">
        <v>34</v>
      </c>
      <c r="C15" s="3">
        <v>15864691</v>
      </c>
      <c r="E15" s="3">
        <v>397272069118</v>
      </c>
      <c r="G15" s="3">
        <v>390493308842</v>
      </c>
      <c r="I15" s="3">
        <v>6778760276</v>
      </c>
      <c r="K15" s="3">
        <v>46829142</v>
      </c>
      <c r="M15" s="3">
        <v>1177471208802</v>
      </c>
      <c r="O15" s="3">
        <v>1147675172450</v>
      </c>
      <c r="Q15" s="3">
        <v>29796036352</v>
      </c>
      <c r="S15" s="3"/>
      <c r="T15" s="3"/>
    </row>
    <row r="16" spans="1:20">
      <c r="A16" s="1" t="s">
        <v>18</v>
      </c>
      <c r="C16" s="3">
        <v>175</v>
      </c>
      <c r="E16" s="3">
        <v>5126809</v>
      </c>
      <c r="G16" s="3">
        <v>4931506</v>
      </c>
      <c r="I16" s="3">
        <v>195303</v>
      </c>
      <c r="K16" s="3">
        <v>2642606</v>
      </c>
      <c r="M16" s="3">
        <v>47021460906</v>
      </c>
      <c r="O16" s="3">
        <v>46383413145</v>
      </c>
      <c r="Q16" s="3">
        <v>638047761</v>
      </c>
      <c r="S16" s="3"/>
      <c r="T16" s="3"/>
    </row>
    <row r="17" spans="1:20">
      <c r="A17" s="1" t="s">
        <v>15</v>
      </c>
      <c r="C17" s="3">
        <v>1305723</v>
      </c>
      <c r="E17" s="3">
        <v>21085950701</v>
      </c>
      <c r="G17" s="3">
        <v>19918863428</v>
      </c>
      <c r="I17" s="3">
        <v>1167087273</v>
      </c>
      <c r="K17" s="3">
        <v>7934922</v>
      </c>
      <c r="M17" s="3">
        <v>135060121904</v>
      </c>
      <c r="O17" s="3">
        <v>130468919816</v>
      </c>
      <c r="Q17" s="3">
        <v>4591202088</v>
      </c>
      <c r="S17" s="3"/>
      <c r="T17" s="3"/>
    </row>
    <row r="18" spans="1:20">
      <c r="A18" s="1" t="s">
        <v>451</v>
      </c>
      <c r="C18" s="3">
        <v>0</v>
      </c>
      <c r="E18" s="3">
        <v>0</v>
      </c>
      <c r="G18" s="3">
        <v>0</v>
      </c>
      <c r="I18" s="3">
        <v>0</v>
      </c>
      <c r="K18" s="3">
        <v>48535847</v>
      </c>
      <c r="M18" s="3">
        <v>325747411636</v>
      </c>
      <c r="O18" s="3">
        <v>317124873695</v>
      </c>
      <c r="Q18" s="3">
        <v>8622537941</v>
      </c>
      <c r="S18" s="3"/>
      <c r="T18" s="3"/>
    </row>
    <row r="19" spans="1:20">
      <c r="A19" s="1" t="s">
        <v>452</v>
      </c>
      <c r="C19" s="3">
        <v>0</v>
      </c>
      <c r="E19" s="3">
        <v>0</v>
      </c>
      <c r="G19" s="3">
        <v>0</v>
      </c>
      <c r="I19" s="3">
        <v>0</v>
      </c>
      <c r="K19" s="3">
        <v>12069215</v>
      </c>
      <c r="M19" s="3">
        <v>34216199062</v>
      </c>
      <c r="O19" s="3">
        <v>31601688404</v>
      </c>
      <c r="Q19" s="3">
        <v>2614510658</v>
      </c>
      <c r="S19" s="3"/>
      <c r="T19" s="3"/>
    </row>
    <row r="20" spans="1:20">
      <c r="A20" s="1" t="s">
        <v>453</v>
      </c>
      <c r="C20" s="3">
        <v>0</v>
      </c>
      <c r="E20" s="3">
        <v>0</v>
      </c>
      <c r="G20" s="3">
        <v>0</v>
      </c>
      <c r="I20" s="3">
        <v>0</v>
      </c>
      <c r="K20" s="3">
        <v>42820359</v>
      </c>
      <c r="M20" s="3">
        <v>803930196995</v>
      </c>
      <c r="O20" s="3">
        <v>771641610475</v>
      </c>
      <c r="Q20" s="3">
        <v>32288586520</v>
      </c>
      <c r="S20" s="3"/>
      <c r="T20" s="3"/>
    </row>
    <row r="21" spans="1:20">
      <c r="A21" s="1" t="s">
        <v>439</v>
      </c>
      <c r="C21" s="3">
        <v>0</v>
      </c>
      <c r="E21" s="3">
        <v>0</v>
      </c>
      <c r="G21" s="3">
        <v>0</v>
      </c>
      <c r="I21" s="3">
        <v>0</v>
      </c>
      <c r="K21" s="3">
        <v>30228845</v>
      </c>
      <c r="M21" s="3">
        <v>129612320365</v>
      </c>
      <c r="O21" s="3">
        <v>137375004301</v>
      </c>
      <c r="Q21" s="3">
        <v>-7762683936</v>
      </c>
      <c r="S21" s="3"/>
      <c r="T21" s="3"/>
    </row>
    <row r="22" spans="1:20">
      <c r="A22" s="1" t="s">
        <v>29</v>
      </c>
      <c r="C22" s="3">
        <v>0</v>
      </c>
      <c r="E22" s="3">
        <v>0</v>
      </c>
      <c r="G22" s="3">
        <v>0</v>
      </c>
      <c r="I22" s="3">
        <v>0</v>
      </c>
      <c r="K22" s="3">
        <v>4092735</v>
      </c>
      <c r="M22" s="3">
        <v>1459141733781</v>
      </c>
      <c r="O22" s="3">
        <v>1398060933838</v>
      </c>
      <c r="Q22" s="3">
        <v>61080799943</v>
      </c>
      <c r="S22" s="3"/>
      <c r="T22" s="3"/>
    </row>
    <row r="23" spans="1:20">
      <c r="A23" s="1" t="s">
        <v>454</v>
      </c>
      <c r="C23" s="3">
        <v>0</v>
      </c>
      <c r="E23" s="3">
        <v>0</v>
      </c>
      <c r="G23" s="3">
        <v>0</v>
      </c>
      <c r="I23" s="3">
        <v>0</v>
      </c>
      <c r="K23" s="3">
        <v>11661854</v>
      </c>
      <c r="M23" s="3">
        <v>40396828894</v>
      </c>
      <c r="O23" s="3">
        <v>39731058021</v>
      </c>
      <c r="Q23" s="3">
        <v>665770873</v>
      </c>
      <c r="S23" s="3"/>
      <c r="T23" s="3"/>
    </row>
    <row r="24" spans="1:20">
      <c r="A24" s="1" t="s">
        <v>455</v>
      </c>
      <c r="C24" s="3">
        <v>0</v>
      </c>
      <c r="E24" s="3">
        <v>0</v>
      </c>
      <c r="G24" s="3">
        <v>0</v>
      </c>
      <c r="I24" s="3">
        <v>0</v>
      </c>
      <c r="K24" s="3">
        <v>160271052</v>
      </c>
      <c r="M24" s="3">
        <v>1276190453382</v>
      </c>
      <c r="O24" s="3">
        <v>1234625549334</v>
      </c>
      <c r="Q24" s="3">
        <v>41564904048</v>
      </c>
      <c r="S24" s="3"/>
      <c r="T24" s="3"/>
    </row>
    <row r="25" spans="1:20">
      <c r="A25" s="1" t="s">
        <v>44</v>
      </c>
      <c r="C25" s="3">
        <v>0</v>
      </c>
      <c r="E25" s="3">
        <v>0</v>
      </c>
      <c r="G25" s="3">
        <v>0</v>
      </c>
      <c r="I25" s="3">
        <v>0</v>
      </c>
      <c r="K25" s="3">
        <v>15569823</v>
      </c>
      <c r="M25" s="3">
        <v>1798496215472</v>
      </c>
      <c r="O25" s="3">
        <v>1749799152226</v>
      </c>
      <c r="Q25" s="3">
        <f>M25-O25</f>
        <v>48697063246</v>
      </c>
      <c r="S25" s="3"/>
      <c r="T25" s="3"/>
    </row>
    <row r="26" spans="1:20">
      <c r="A26" s="1" t="s">
        <v>456</v>
      </c>
      <c r="C26" s="3">
        <v>0</v>
      </c>
      <c r="E26" s="3">
        <v>0</v>
      </c>
      <c r="G26" s="3">
        <v>0</v>
      </c>
      <c r="I26" s="3">
        <v>0</v>
      </c>
      <c r="K26" s="3">
        <v>176670710</v>
      </c>
      <c r="M26" s="3">
        <v>990711894014</v>
      </c>
      <c r="O26" s="3">
        <v>982166722283</v>
      </c>
      <c r="Q26" s="3">
        <v>8545171731</v>
      </c>
      <c r="S26" s="3"/>
      <c r="T26" s="3"/>
    </row>
    <row r="27" spans="1:20">
      <c r="A27" s="1" t="s">
        <v>457</v>
      </c>
      <c r="C27" s="3">
        <v>0</v>
      </c>
      <c r="E27" s="3">
        <v>0</v>
      </c>
      <c r="G27" s="3">
        <v>0</v>
      </c>
      <c r="I27" s="3">
        <v>0</v>
      </c>
      <c r="K27" s="3">
        <v>113095655</v>
      </c>
      <c r="M27" s="3">
        <v>340059527527</v>
      </c>
      <c r="O27" s="3">
        <v>333513329794</v>
      </c>
      <c r="Q27" s="3">
        <v>6546197733</v>
      </c>
      <c r="S27" s="3"/>
      <c r="T27" s="3"/>
    </row>
    <row r="28" spans="1:20">
      <c r="A28" s="1" t="s">
        <v>458</v>
      </c>
      <c r="C28" s="3">
        <v>0</v>
      </c>
      <c r="E28" s="3">
        <v>0</v>
      </c>
      <c r="G28" s="3">
        <v>0</v>
      </c>
      <c r="I28" s="3">
        <v>0</v>
      </c>
      <c r="K28" s="3">
        <v>72933034</v>
      </c>
      <c r="M28" s="3">
        <v>1124998196854</v>
      </c>
      <c r="O28" s="3">
        <v>1085468328731</v>
      </c>
      <c r="Q28" s="3">
        <v>39529868123</v>
      </c>
      <c r="S28" s="3"/>
      <c r="T28" s="3"/>
    </row>
    <row r="29" spans="1:20">
      <c r="A29" s="1" t="s">
        <v>20</v>
      </c>
      <c r="C29" s="3">
        <v>0</v>
      </c>
      <c r="E29" s="3">
        <v>0</v>
      </c>
      <c r="G29" s="3">
        <v>0</v>
      </c>
      <c r="I29" s="3">
        <v>0</v>
      </c>
      <c r="K29" s="3">
        <v>1211028659</v>
      </c>
      <c r="M29" s="3">
        <v>1711082031524</v>
      </c>
      <c r="O29" s="3">
        <v>1563720050945</v>
      </c>
      <c r="Q29" s="3">
        <v>147361980579</v>
      </c>
      <c r="S29" s="3"/>
      <c r="T29" s="3"/>
    </row>
    <row r="30" spans="1:20">
      <c r="A30" s="1" t="s">
        <v>459</v>
      </c>
      <c r="C30" s="3">
        <v>0</v>
      </c>
      <c r="E30" s="3">
        <v>0</v>
      </c>
      <c r="G30" s="3">
        <v>0</v>
      </c>
      <c r="I30" s="3">
        <v>0</v>
      </c>
      <c r="K30" s="3">
        <v>33798763</v>
      </c>
      <c r="M30" s="3">
        <v>590317850270</v>
      </c>
      <c r="O30" s="3">
        <v>569870989247</v>
      </c>
      <c r="Q30" s="3">
        <v>20446861023</v>
      </c>
      <c r="S30" s="3"/>
      <c r="T30" s="3"/>
    </row>
    <row r="31" spans="1:20">
      <c r="A31" s="1" t="s">
        <v>460</v>
      </c>
      <c r="C31" s="3">
        <v>0</v>
      </c>
      <c r="E31" s="3">
        <v>0</v>
      </c>
      <c r="G31" s="3">
        <v>0</v>
      </c>
      <c r="I31" s="3">
        <v>0</v>
      </c>
      <c r="K31" s="3">
        <v>10011193</v>
      </c>
      <c r="M31" s="3">
        <v>293400886985</v>
      </c>
      <c r="O31" s="3">
        <v>280386036871</v>
      </c>
      <c r="Q31" s="3">
        <v>13014850114</v>
      </c>
      <c r="S31" s="3"/>
      <c r="T31" s="3"/>
    </row>
    <row r="32" spans="1:20">
      <c r="A32" s="1" t="s">
        <v>461</v>
      </c>
      <c r="C32" s="3">
        <v>0</v>
      </c>
      <c r="E32" s="3">
        <v>0</v>
      </c>
      <c r="G32" s="3">
        <v>0</v>
      </c>
      <c r="I32" s="3">
        <v>0</v>
      </c>
      <c r="K32" s="3">
        <v>6032331</v>
      </c>
      <c r="M32" s="3">
        <v>214551086524</v>
      </c>
      <c r="O32" s="3">
        <v>207146040518</v>
      </c>
      <c r="Q32" s="3">
        <v>7405046006</v>
      </c>
      <c r="S32" s="3"/>
      <c r="T32" s="3"/>
    </row>
    <row r="33" spans="1:20">
      <c r="A33" s="1" t="s">
        <v>437</v>
      </c>
      <c r="C33" s="3">
        <v>0</v>
      </c>
      <c r="E33" s="3">
        <v>0</v>
      </c>
      <c r="G33" s="3">
        <v>0</v>
      </c>
      <c r="I33" s="3">
        <v>0</v>
      </c>
      <c r="K33" s="3">
        <v>23214223</v>
      </c>
      <c r="M33" s="3">
        <v>945499626719</v>
      </c>
      <c r="O33" s="3">
        <v>1009356853250</v>
      </c>
      <c r="Q33" s="3">
        <v>-63857226531</v>
      </c>
      <c r="S33" s="3"/>
      <c r="T33" s="3"/>
    </row>
    <row r="34" spans="1:20">
      <c r="A34" s="1" t="s">
        <v>462</v>
      </c>
      <c r="C34" s="3">
        <v>0</v>
      </c>
      <c r="E34" s="3">
        <v>0</v>
      </c>
      <c r="G34" s="3">
        <v>0</v>
      </c>
      <c r="I34" s="3">
        <v>0</v>
      </c>
      <c r="K34" s="3">
        <v>2518551</v>
      </c>
      <c r="M34" s="3">
        <v>36036036324</v>
      </c>
      <c r="O34" s="3">
        <v>35818927481</v>
      </c>
      <c r="Q34" s="3">
        <v>217108843</v>
      </c>
      <c r="S34" s="3"/>
      <c r="T34" s="3"/>
    </row>
    <row r="35" spans="1:20">
      <c r="A35" s="1" t="s">
        <v>24</v>
      </c>
      <c r="C35" s="3">
        <v>0</v>
      </c>
      <c r="E35" s="3">
        <v>0</v>
      </c>
      <c r="G35" s="3">
        <v>0</v>
      </c>
      <c r="I35" s="3">
        <v>0</v>
      </c>
      <c r="K35" s="3">
        <v>2760000</v>
      </c>
      <c r="M35" s="3">
        <v>154560575169</v>
      </c>
      <c r="O35" s="3">
        <v>151660302382</v>
      </c>
      <c r="Q35" s="3">
        <v>2900272787</v>
      </c>
      <c r="S35" s="3"/>
      <c r="T35" s="3"/>
    </row>
    <row r="36" spans="1:20">
      <c r="A36" s="1" t="s">
        <v>441</v>
      </c>
      <c r="C36" s="3">
        <v>0</v>
      </c>
      <c r="E36" s="3">
        <v>0</v>
      </c>
      <c r="G36" s="3">
        <v>0</v>
      </c>
      <c r="I36" s="3">
        <v>0</v>
      </c>
      <c r="K36" s="3">
        <v>12547587</v>
      </c>
      <c r="M36" s="3">
        <v>724441940340</v>
      </c>
      <c r="O36" s="3">
        <v>780068085585</v>
      </c>
      <c r="Q36" s="3">
        <v>-55626145245</v>
      </c>
      <c r="S36" s="3"/>
      <c r="T36" s="3"/>
    </row>
    <row r="37" spans="1:20">
      <c r="A37" s="1" t="s">
        <v>463</v>
      </c>
      <c r="C37" s="3">
        <v>0</v>
      </c>
      <c r="E37" s="3">
        <v>0</v>
      </c>
      <c r="G37" s="3">
        <v>0</v>
      </c>
      <c r="I37" s="3">
        <v>0</v>
      </c>
      <c r="K37" s="3">
        <v>14097168</v>
      </c>
      <c r="M37" s="3">
        <v>96481454068</v>
      </c>
      <c r="O37" s="3">
        <v>91385632800</v>
      </c>
      <c r="Q37" s="3">
        <v>5095821268</v>
      </c>
      <c r="S37" s="3"/>
      <c r="T37" s="3"/>
    </row>
    <row r="38" spans="1:20">
      <c r="A38" s="1" t="s">
        <v>27</v>
      </c>
      <c r="C38" s="3">
        <v>0</v>
      </c>
      <c r="E38" s="3">
        <v>0</v>
      </c>
      <c r="G38" s="3">
        <v>0</v>
      </c>
      <c r="I38" s="3">
        <v>0</v>
      </c>
      <c r="K38" s="3">
        <v>52788579</v>
      </c>
      <c r="M38" s="3">
        <v>745975907155</v>
      </c>
      <c r="O38" s="3">
        <v>727809583288</v>
      </c>
      <c r="Q38" s="3">
        <v>18166323867</v>
      </c>
      <c r="S38" s="3"/>
      <c r="T38" s="3"/>
    </row>
    <row r="39" spans="1:20">
      <c r="A39" s="1" t="s">
        <v>464</v>
      </c>
      <c r="C39" s="3">
        <v>0</v>
      </c>
      <c r="E39" s="3">
        <v>0</v>
      </c>
      <c r="G39" s="3">
        <v>0</v>
      </c>
      <c r="I39" s="3">
        <v>0</v>
      </c>
      <c r="K39" s="3">
        <v>35000357</v>
      </c>
      <c r="M39" s="3">
        <v>339430109807</v>
      </c>
      <c r="O39" s="3">
        <v>319853154265</v>
      </c>
      <c r="Q39" s="3">
        <v>19576955542</v>
      </c>
      <c r="S39" s="3"/>
      <c r="T39" s="3"/>
    </row>
    <row r="40" spans="1:20">
      <c r="A40" s="1" t="s">
        <v>465</v>
      </c>
      <c r="C40" s="3">
        <v>0</v>
      </c>
      <c r="E40" s="3">
        <v>0</v>
      </c>
      <c r="G40" s="3">
        <v>0</v>
      </c>
      <c r="I40" s="3">
        <v>0</v>
      </c>
      <c r="K40" s="3">
        <v>9316107</v>
      </c>
      <c r="M40" s="3">
        <v>96682063313</v>
      </c>
      <c r="O40" s="3">
        <v>93046934278</v>
      </c>
      <c r="Q40" s="3">
        <v>3635129035</v>
      </c>
      <c r="S40" s="3"/>
      <c r="T40" s="3"/>
    </row>
    <row r="41" spans="1:20">
      <c r="A41" s="1" t="s">
        <v>466</v>
      </c>
      <c r="C41" s="3">
        <v>0</v>
      </c>
      <c r="E41" s="3">
        <v>0</v>
      </c>
      <c r="G41" s="3">
        <v>0</v>
      </c>
      <c r="I41" s="3">
        <v>0</v>
      </c>
      <c r="K41" s="3">
        <v>39325908</v>
      </c>
      <c r="M41" s="3">
        <v>324837518761</v>
      </c>
      <c r="O41" s="3">
        <v>311717026416</v>
      </c>
      <c r="Q41" s="3">
        <v>13120492345</v>
      </c>
      <c r="S41" s="3"/>
      <c r="T41" s="3"/>
    </row>
    <row r="42" spans="1:20">
      <c r="A42" s="1" t="s">
        <v>467</v>
      </c>
      <c r="C42" s="3">
        <v>0</v>
      </c>
      <c r="E42" s="3">
        <v>0</v>
      </c>
      <c r="G42" s="3">
        <v>0</v>
      </c>
      <c r="I42" s="3">
        <v>0</v>
      </c>
      <c r="K42" s="3">
        <v>30200000</v>
      </c>
      <c r="M42" s="3">
        <v>142023848297</v>
      </c>
      <c r="O42" s="3">
        <v>143743263338</v>
      </c>
      <c r="Q42" s="3">
        <v>-1719415041</v>
      </c>
      <c r="S42" s="3"/>
      <c r="T42" s="3"/>
    </row>
    <row r="43" spans="1:20">
      <c r="A43" s="1" t="s">
        <v>21</v>
      </c>
      <c r="C43" s="3">
        <v>0</v>
      </c>
      <c r="E43" s="3">
        <v>0</v>
      </c>
      <c r="G43" s="3">
        <v>0</v>
      </c>
      <c r="I43" s="3">
        <v>0</v>
      </c>
      <c r="K43" s="3">
        <v>13079222</v>
      </c>
      <c r="M43" s="3">
        <v>124695291713</v>
      </c>
      <c r="O43" s="3">
        <v>139543905789</v>
      </c>
      <c r="Q43" s="3">
        <v>-14848614076</v>
      </c>
      <c r="S43" s="3"/>
      <c r="T43" s="3"/>
    </row>
    <row r="44" spans="1:20">
      <c r="A44" s="1" t="s">
        <v>31</v>
      </c>
      <c r="C44" s="3">
        <v>0</v>
      </c>
      <c r="E44" s="3">
        <v>0</v>
      </c>
      <c r="G44" s="3">
        <v>0</v>
      </c>
      <c r="I44" s="3">
        <v>0</v>
      </c>
      <c r="K44" s="3">
        <v>3466669</v>
      </c>
      <c r="M44" s="3">
        <v>1109862574040</v>
      </c>
      <c r="O44" s="3">
        <v>1102954069643</v>
      </c>
      <c r="Q44" s="3">
        <v>6908504397</v>
      </c>
      <c r="S44" s="3"/>
      <c r="T44" s="3"/>
    </row>
    <row r="45" spans="1:20">
      <c r="A45" s="1" t="s">
        <v>468</v>
      </c>
      <c r="C45" s="3">
        <v>0</v>
      </c>
      <c r="E45" s="3">
        <v>0</v>
      </c>
      <c r="G45" s="3">
        <v>0</v>
      </c>
      <c r="I45" s="3">
        <v>0</v>
      </c>
      <c r="K45" s="3">
        <v>10000000</v>
      </c>
      <c r="M45" s="3">
        <v>122964945000</v>
      </c>
      <c r="O45" s="3">
        <v>119309006342</v>
      </c>
      <c r="Q45" s="3">
        <v>3655938658</v>
      </c>
      <c r="S45" s="3"/>
      <c r="T45" s="3"/>
    </row>
    <row r="46" spans="1:20">
      <c r="A46" s="1" t="s">
        <v>469</v>
      </c>
      <c r="C46" s="3">
        <v>0</v>
      </c>
      <c r="E46" s="3">
        <v>0</v>
      </c>
      <c r="G46" s="3">
        <v>0</v>
      </c>
      <c r="I46" s="3">
        <v>0</v>
      </c>
      <c r="K46" s="3">
        <v>64161723</v>
      </c>
      <c r="M46" s="3">
        <v>166758019670</v>
      </c>
      <c r="O46" s="3">
        <v>160118787480</v>
      </c>
      <c r="Q46" s="3">
        <v>6639232190</v>
      </c>
      <c r="S46" s="3"/>
      <c r="T46" s="3"/>
    </row>
    <row r="47" spans="1:20">
      <c r="A47" s="1" t="s">
        <v>432</v>
      </c>
      <c r="C47" s="3">
        <v>0</v>
      </c>
      <c r="E47" s="3">
        <v>0</v>
      </c>
      <c r="G47" s="3">
        <v>0</v>
      </c>
      <c r="I47" s="3">
        <v>0</v>
      </c>
      <c r="K47" s="3">
        <v>91414077</v>
      </c>
      <c r="M47" s="3">
        <v>2022626037971</v>
      </c>
      <c r="O47" s="3">
        <v>2066700328743</v>
      </c>
      <c r="Q47" s="3">
        <v>-44074290772</v>
      </c>
      <c r="S47" s="3"/>
      <c r="T47" s="3"/>
    </row>
    <row r="48" spans="1:20">
      <c r="A48" s="1" t="s">
        <v>470</v>
      </c>
      <c r="C48" s="3">
        <v>0</v>
      </c>
      <c r="E48" s="3">
        <v>0</v>
      </c>
      <c r="G48" s="3">
        <v>0</v>
      </c>
      <c r="I48" s="3">
        <v>0</v>
      </c>
      <c r="K48" s="3">
        <v>853724</v>
      </c>
      <c r="M48" s="3">
        <v>25919437511</v>
      </c>
      <c r="O48" s="3">
        <v>25400691210</v>
      </c>
      <c r="Q48" s="3">
        <v>518746301</v>
      </c>
      <c r="S48" s="3"/>
      <c r="T48" s="3"/>
    </row>
    <row r="49" spans="1:20">
      <c r="A49" s="1" t="s">
        <v>471</v>
      </c>
      <c r="C49" s="3">
        <v>0</v>
      </c>
      <c r="E49" s="3">
        <v>0</v>
      </c>
      <c r="G49" s="3">
        <v>0</v>
      </c>
      <c r="I49" s="3">
        <v>0</v>
      </c>
      <c r="K49" s="3">
        <v>176558246</v>
      </c>
      <c r="M49" s="3">
        <v>414255750663</v>
      </c>
      <c r="O49" s="3">
        <v>405924200658</v>
      </c>
      <c r="Q49" s="3">
        <v>8331550005</v>
      </c>
      <c r="S49" s="3"/>
      <c r="T49" s="3"/>
    </row>
    <row r="50" spans="1:20">
      <c r="A50" s="1" t="s">
        <v>472</v>
      </c>
      <c r="C50" s="3">
        <v>0</v>
      </c>
      <c r="E50" s="3">
        <v>0</v>
      </c>
      <c r="G50" s="3">
        <v>0</v>
      </c>
      <c r="I50" s="3">
        <v>0</v>
      </c>
      <c r="K50" s="3">
        <v>332059</v>
      </c>
      <c r="M50" s="3">
        <v>4085167053</v>
      </c>
      <c r="O50" s="3">
        <v>4085167053</v>
      </c>
      <c r="Q50" s="3">
        <v>0</v>
      </c>
      <c r="S50" s="3"/>
      <c r="T50" s="3"/>
    </row>
    <row r="51" spans="1:20">
      <c r="A51" s="1" t="s">
        <v>23</v>
      </c>
      <c r="C51" s="3">
        <v>0</v>
      </c>
      <c r="E51" s="3">
        <v>0</v>
      </c>
      <c r="G51" s="3">
        <v>0</v>
      </c>
      <c r="I51" s="3">
        <v>0</v>
      </c>
      <c r="K51" s="3">
        <v>1201760</v>
      </c>
      <c r="M51" s="3">
        <v>26134314149</v>
      </c>
      <c r="O51" s="3">
        <v>25627722489</v>
      </c>
      <c r="Q51" s="3">
        <v>506591660</v>
      </c>
      <c r="S51" s="3"/>
      <c r="T51" s="3"/>
    </row>
    <row r="52" spans="1:20">
      <c r="A52" s="1" t="s">
        <v>473</v>
      </c>
      <c r="C52" s="3">
        <v>0</v>
      </c>
      <c r="E52" s="3">
        <v>0</v>
      </c>
      <c r="G52" s="3">
        <v>0</v>
      </c>
      <c r="I52" s="3">
        <v>0</v>
      </c>
      <c r="K52" s="3">
        <v>10853575</v>
      </c>
      <c r="M52" s="3">
        <v>363755398710</v>
      </c>
      <c r="O52" s="3">
        <v>357357580504</v>
      </c>
      <c r="Q52" s="3">
        <v>6397818206</v>
      </c>
      <c r="S52" s="3"/>
      <c r="T52" s="3"/>
    </row>
    <row r="53" spans="1:20">
      <c r="A53" s="1" t="s">
        <v>474</v>
      </c>
      <c r="C53" s="3">
        <v>0</v>
      </c>
      <c r="E53" s="3">
        <v>0</v>
      </c>
      <c r="G53" s="3">
        <v>0</v>
      </c>
      <c r="I53" s="3">
        <v>0</v>
      </c>
      <c r="K53" s="3">
        <v>51054669</v>
      </c>
      <c r="M53" s="3">
        <v>286667614883</v>
      </c>
      <c r="O53" s="3">
        <v>278356489392</v>
      </c>
      <c r="Q53" s="3">
        <v>8311125491</v>
      </c>
      <c r="S53" s="3"/>
      <c r="T53" s="3"/>
    </row>
    <row r="54" spans="1:20">
      <c r="A54" s="1" t="s">
        <v>33</v>
      </c>
      <c r="C54" s="3">
        <v>0</v>
      </c>
      <c r="E54" s="3">
        <v>0</v>
      </c>
      <c r="G54" s="3">
        <v>0</v>
      </c>
      <c r="I54" s="3">
        <v>0</v>
      </c>
      <c r="K54" s="3">
        <v>1499994</v>
      </c>
      <c r="M54" s="3">
        <v>99535552974</v>
      </c>
      <c r="O54" s="3">
        <v>56111216038</v>
      </c>
      <c r="Q54" s="3">
        <v>43424336936</v>
      </c>
      <c r="S54" s="3"/>
      <c r="T54" s="3"/>
    </row>
    <row r="55" spans="1:20">
      <c r="A55" s="1" t="s">
        <v>475</v>
      </c>
      <c r="C55" s="3">
        <v>0</v>
      </c>
      <c r="E55" s="3">
        <v>0</v>
      </c>
      <c r="G55" s="3">
        <v>0</v>
      </c>
      <c r="I55" s="3">
        <v>0</v>
      </c>
      <c r="K55" s="3">
        <v>9127600</v>
      </c>
      <c r="M55" s="3">
        <v>19697360800</v>
      </c>
      <c r="O55" s="3">
        <v>19697360800</v>
      </c>
      <c r="Q55" s="3">
        <v>0</v>
      </c>
      <c r="S55" s="3"/>
      <c r="T55" s="3"/>
    </row>
    <row r="56" spans="1:20">
      <c r="A56" s="1" t="s">
        <v>476</v>
      </c>
      <c r="C56" s="3">
        <v>0</v>
      </c>
      <c r="E56" s="3">
        <v>0</v>
      </c>
      <c r="G56" s="3">
        <v>0</v>
      </c>
      <c r="I56" s="3">
        <v>0</v>
      </c>
      <c r="K56" s="3">
        <v>26413139</v>
      </c>
      <c r="M56" s="3">
        <v>663940871804</v>
      </c>
      <c r="O56" s="3">
        <v>658068506162</v>
      </c>
      <c r="Q56" s="3">
        <v>5872365642</v>
      </c>
      <c r="S56" s="3"/>
      <c r="T56" s="3"/>
    </row>
    <row r="57" spans="1:20">
      <c r="A57" s="1" t="s">
        <v>477</v>
      </c>
      <c r="C57" s="3">
        <v>0</v>
      </c>
      <c r="E57" s="3">
        <v>0</v>
      </c>
      <c r="G57" s="3">
        <v>0</v>
      </c>
      <c r="I57" s="3">
        <v>0</v>
      </c>
      <c r="K57" s="3">
        <v>5437840</v>
      </c>
      <c r="M57" s="3">
        <v>298940771306</v>
      </c>
      <c r="O57" s="3">
        <v>293798822760</v>
      </c>
      <c r="Q57" s="3">
        <v>5141948546</v>
      </c>
      <c r="S57" s="3"/>
      <c r="T57" s="3"/>
    </row>
    <row r="58" spans="1:20">
      <c r="A58" s="1" t="s">
        <v>478</v>
      </c>
      <c r="C58" s="3">
        <v>0</v>
      </c>
      <c r="E58" s="3">
        <v>0</v>
      </c>
      <c r="G58" s="3">
        <v>0</v>
      </c>
      <c r="I58" s="3">
        <v>0</v>
      </c>
      <c r="K58" s="3">
        <v>12674035</v>
      </c>
      <c r="M58" s="3">
        <v>239834911873</v>
      </c>
      <c r="O58" s="3">
        <v>236823137110</v>
      </c>
      <c r="Q58" s="3">
        <v>3011774763</v>
      </c>
      <c r="S58" s="3"/>
      <c r="T58" s="3"/>
    </row>
    <row r="59" spans="1:20">
      <c r="A59" s="1" t="s">
        <v>443</v>
      </c>
      <c r="C59" s="3">
        <v>0</v>
      </c>
      <c r="E59" s="3">
        <v>0</v>
      </c>
      <c r="G59" s="3">
        <v>0</v>
      </c>
      <c r="I59" s="3">
        <v>0</v>
      </c>
      <c r="K59" s="3">
        <v>2002500</v>
      </c>
      <c r="M59" s="3">
        <v>198278477225</v>
      </c>
      <c r="O59" s="3">
        <v>209620954848</v>
      </c>
      <c r="Q59" s="3">
        <v>-11342477623</v>
      </c>
      <c r="S59" s="3"/>
      <c r="T59" s="3"/>
    </row>
    <row r="60" spans="1:20">
      <c r="A60" s="1" t="s">
        <v>41</v>
      </c>
      <c r="C60" s="3">
        <v>0</v>
      </c>
      <c r="E60" s="3">
        <v>0</v>
      </c>
      <c r="G60" s="3">
        <v>0</v>
      </c>
      <c r="I60" s="3">
        <v>0</v>
      </c>
      <c r="K60" s="3">
        <v>311300176</v>
      </c>
      <c r="M60" s="3">
        <v>2059941902324</v>
      </c>
      <c r="O60" s="3">
        <v>1981112665127</v>
      </c>
      <c r="Q60" s="3">
        <v>78829237197</v>
      </c>
      <c r="S60" s="3"/>
      <c r="T60" s="3"/>
    </row>
    <row r="61" spans="1:20">
      <c r="A61" s="1" t="s">
        <v>479</v>
      </c>
      <c r="C61" s="3">
        <v>0</v>
      </c>
      <c r="E61" s="3">
        <v>0</v>
      </c>
      <c r="G61" s="3">
        <v>0</v>
      </c>
      <c r="I61" s="3">
        <v>0</v>
      </c>
      <c r="K61" s="3">
        <v>118219663</v>
      </c>
      <c r="M61" s="3">
        <v>607087313083</v>
      </c>
      <c r="O61" s="3">
        <v>590764955149</v>
      </c>
      <c r="Q61" s="3">
        <v>16322357934</v>
      </c>
      <c r="S61" s="3"/>
      <c r="T61" s="3"/>
    </row>
    <row r="62" spans="1:20">
      <c r="A62" s="1" t="s">
        <v>32</v>
      </c>
      <c r="C62" s="3">
        <v>0</v>
      </c>
      <c r="E62" s="3">
        <v>0</v>
      </c>
      <c r="G62" s="3">
        <v>0</v>
      </c>
      <c r="I62" s="3">
        <v>0</v>
      </c>
      <c r="K62" s="3">
        <v>228100</v>
      </c>
      <c r="M62" s="3">
        <v>1219228576600</v>
      </c>
      <c r="O62" s="3">
        <v>1196453363832</v>
      </c>
      <c r="Q62" s="3">
        <v>22775212768</v>
      </c>
      <c r="S62" s="3"/>
      <c r="T62" s="3"/>
    </row>
    <row r="63" spans="1:20">
      <c r="A63" s="1" t="s">
        <v>16</v>
      </c>
      <c r="C63" s="3">
        <v>0</v>
      </c>
      <c r="E63" s="3">
        <v>0</v>
      </c>
      <c r="G63" s="3">
        <v>0</v>
      </c>
      <c r="I63" s="3">
        <v>0</v>
      </c>
      <c r="K63" s="3">
        <v>647461</v>
      </c>
      <c r="M63" s="3">
        <v>116131050242</v>
      </c>
      <c r="O63" s="3">
        <v>126868761285</v>
      </c>
      <c r="Q63" s="3">
        <v>-10737711043</v>
      </c>
      <c r="S63" s="3"/>
      <c r="T63" s="3"/>
    </row>
    <row r="64" spans="1:20">
      <c r="A64" s="1" t="s">
        <v>30</v>
      </c>
      <c r="C64" s="3">
        <v>0</v>
      </c>
      <c r="E64" s="3">
        <v>0</v>
      </c>
      <c r="G64" s="3">
        <v>0</v>
      </c>
      <c r="I64" s="3">
        <v>0</v>
      </c>
      <c r="K64" s="3">
        <v>2163500</v>
      </c>
      <c r="M64" s="3">
        <v>609365032500</v>
      </c>
      <c r="O64" s="3">
        <v>595705933283</v>
      </c>
      <c r="Q64" s="3">
        <v>13659099217</v>
      </c>
      <c r="S64" s="3"/>
      <c r="T64" s="3"/>
    </row>
    <row r="65" spans="1:20">
      <c r="A65" s="1" t="s">
        <v>480</v>
      </c>
      <c r="C65" s="3">
        <v>0</v>
      </c>
      <c r="E65" s="3">
        <v>0</v>
      </c>
      <c r="G65" s="3">
        <v>0</v>
      </c>
      <c r="I65" s="3">
        <v>0</v>
      </c>
      <c r="K65" s="3">
        <v>12618139</v>
      </c>
      <c r="M65" s="3">
        <v>1225272283790</v>
      </c>
      <c r="O65" s="3">
        <v>1168356556421</v>
      </c>
      <c r="Q65" s="3">
        <v>56915727369</v>
      </c>
      <c r="S65" s="3"/>
      <c r="T65" s="3"/>
    </row>
    <row r="66" spans="1:20">
      <c r="A66" s="1" t="s">
        <v>481</v>
      </c>
      <c r="C66" s="3">
        <v>0</v>
      </c>
      <c r="E66" s="3">
        <v>0</v>
      </c>
      <c r="G66" s="3">
        <v>0</v>
      </c>
      <c r="I66" s="3">
        <v>0</v>
      </c>
      <c r="K66" s="3">
        <v>2387020</v>
      </c>
      <c r="M66" s="3">
        <v>2457815591100</v>
      </c>
      <c r="O66" s="3">
        <v>2408701143365</v>
      </c>
      <c r="Q66" s="3">
        <v>49114447735</v>
      </c>
      <c r="S66" s="3"/>
      <c r="T66" s="3"/>
    </row>
    <row r="67" spans="1:20">
      <c r="A67" s="1" t="s">
        <v>35</v>
      </c>
      <c r="C67" s="3">
        <v>0</v>
      </c>
      <c r="E67" s="3">
        <v>0</v>
      </c>
      <c r="G67" s="3">
        <v>0</v>
      </c>
      <c r="I67" s="3">
        <v>0</v>
      </c>
      <c r="K67" s="3">
        <v>1675000</v>
      </c>
      <c r="M67" s="3">
        <v>10495666150</v>
      </c>
      <c r="O67" s="3">
        <v>4262881049</v>
      </c>
      <c r="Q67" s="3">
        <v>6232785101</v>
      </c>
      <c r="S67" s="3"/>
      <c r="T67" s="3"/>
    </row>
    <row r="68" spans="1:20">
      <c r="A68" s="1" t="s">
        <v>482</v>
      </c>
      <c r="C68" s="3">
        <v>0</v>
      </c>
      <c r="E68" s="3">
        <v>0</v>
      </c>
      <c r="G68" s="3">
        <v>0</v>
      </c>
      <c r="I68" s="3">
        <v>0</v>
      </c>
      <c r="K68" s="3">
        <v>1000000</v>
      </c>
      <c r="M68" s="3">
        <v>13648109180</v>
      </c>
      <c r="O68" s="3">
        <v>13123942935</v>
      </c>
      <c r="Q68" s="3">
        <v>524166245</v>
      </c>
      <c r="S68" s="3"/>
      <c r="T68" s="3"/>
    </row>
    <row r="69" spans="1:20">
      <c r="A69" s="1" t="s">
        <v>508</v>
      </c>
      <c r="C69" s="3">
        <v>1250000</v>
      </c>
      <c r="E69" s="3">
        <v>254548218</v>
      </c>
      <c r="G69" s="3">
        <v>265500312</v>
      </c>
      <c r="I69" s="3">
        <f>E69-G69</f>
        <v>-10952094</v>
      </c>
      <c r="K69" s="3">
        <v>1250000</v>
      </c>
      <c r="M69" s="3">
        <v>254548218</v>
      </c>
      <c r="O69" s="3">
        <v>265500312</v>
      </c>
      <c r="Q69" s="3">
        <v>-10952094</v>
      </c>
      <c r="S69" s="3"/>
      <c r="T69" s="3"/>
    </row>
    <row r="70" spans="1:20">
      <c r="A70" s="1" t="s">
        <v>47</v>
      </c>
      <c r="C70" s="3">
        <v>7500000</v>
      </c>
      <c r="E70" s="3">
        <v>37497212</v>
      </c>
      <c r="G70" s="3">
        <v>88001109</v>
      </c>
      <c r="I70" s="3">
        <f>E70-G70</f>
        <v>-50503897</v>
      </c>
      <c r="K70" s="3">
        <v>7500000</v>
      </c>
      <c r="M70" s="3">
        <v>37497212</v>
      </c>
      <c r="O70" s="3">
        <v>88001109</v>
      </c>
      <c r="Q70" s="3">
        <v>-50503897</v>
      </c>
      <c r="S70" s="3"/>
      <c r="T70" s="3"/>
    </row>
    <row r="71" spans="1:20">
      <c r="A71" s="1" t="s">
        <v>130</v>
      </c>
      <c r="C71" s="3">
        <v>438031</v>
      </c>
      <c r="E71" s="3">
        <v>410602134400</v>
      </c>
      <c r="G71" s="3">
        <v>366706084351</v>
      </c>
      <c r="I71" s="3">
        <v>43896050049</v>
      </c>
      <c r="K71" s="3">
        <v>442931</v>
      </c>
      <c r="M71" s="3">
        <v>414914016309</v>
      </c>
      <c r="O71" s="3">
        <v>370779053758</v>
      </c>
      <c r="Q71" s="3">
        <v>44134962551</v>
      </c>
      <c r="S71" s="3"/>
      <c r="T71" s="3"/>
    </row>
    <row r="72" spans="1:20">
      <c r="A72" s="1" t="s">
        <v>138</v>
      </c>
      <c r="C72" s="3">
        <v>557500</v>
      </c>
      <c r="E72" s="3">
        <v>557500000000</v>
      </c>
      <c r="G72" s="3">
        <v>539987658028</v>
      </c>
      <c r="I72" s="3">
        <v>17512341972</v>
      </c>
      <c r="K72" s="3">
        <v>2600489</v>
      </c>
      <c r="M72" s="3">
        <v>2391790087200</v>
      </c>
      <c r="O72" s="3">
        <v>2345737380183</v>
      </c>
      <c r="Q72" s="3">
        <v>46052707017</v>
      </c>
      <c r="S72" s="3"/>
      <c r="T72" s="3"/>
    </row>
    <row r="73" spans="1:20">
      <c r="A73" s="1" t="s">
        <v>233</v>
      </c>
      <c r="C73" s="3">
        <v>730521</v>
      </c>
      <c r="E73" s="3">
        <v>730521000000</v>
      </c>
      <c r="G73" s="3">
        <v>721209850097</v>
      </c>
      <c r="I73" s="3">
        <v>9311149903</v>
      </c>
      <c r="K73" s="3">
        <v>5840221</v>
      </c>
      <c r="M73" s="3">
        <v>5760303233271</v>
      </c>
      <c r="O73" s="3">
        <v>5758854044413</v>
      </c>
      <c r="Q73" s="3">
        <v>1449188858</v>
      </c>
      <c r="S73" s="3"/>
      <c r="T73" s="3"/>
    </row>
    <row r="74" spans="1:20">
      <c r="A74" s="1" t="s">
        <v>247</v>
      </c>
      <c r="C74" s="3">
        <v>227000</v>
      </c>
      <c r="E74" s="3">
        <v>204197606381</v>
      </c>
      <c r="G74" s="3">
        <v>199927980000</v>
      </c>
      <c r="I74" s="3">
        <v>4269626381</v>
      </c>
      <c r="K74" s="3">
        <v>227000</v>
      </c>
      <c r="M74" s="3">
        <v>204197606381</v>
      </c>
      <c r="O74" s="3">
        <v>199927980000</v>
      </c>
      <c r="Q74" s="3">
        <v>4269626381</v>
      </c>
      <c r="S74" s="3"/>
      <c r="T74" s="3"/>
    </row>
    <row r="75" spans="1:20">
      <c r="A75" s="1" t="s">
        <v>279</v>
      </c>
      <c r="C75" s="3">
        <v>1000000</v>
      </c>
      <c r="E75" s="3">
        <v>990515059188</v>
      </c>
      <c r="G75" s="3">
        <v>968827456483</v>
      </c>
      <c r="I75" s="3">
        <v>21687602705</v>
      </c>
      <c r="K75" s="3">
        <v>3551900</v>
      </c>
      <c r="M75" s="3">
        <v>3492803459534</v>
      </c>
      <c r="O75" s="3">
        <v>3441178242672</v>
      </c>
      <c r="Q75" s="3">
        <v>51625216862</v>
      </c>
      <c r="S75" s="3"/>
      <c r="T75" s="3"/>
    </row>
    <row r="76" spans="1:20">
      <c r="A76" s="1" t="s">
        <v>188</v>
      </c>
      <c r="C76" s="3">
        <v>4532551</v>
      </c>
      <c r="E76" s="3">
        <v>4532551000000</v>
      </c>
      <c r="G76" s="3">
        <v>3991977046082</v>
      </c>
      <c r="I76" s="3">
        <v>540573953918</v>
      </c>
      <c r="K76" s="3">
        <v>4532621</v>
      </c>
      <c r="M76" s="3">
        <v>4532615736301</v>
      </c>
      <c r="O76" s="3">
        <v>3992038532501</v>
      </c>
      <c r="Q76" s="3">
        <v>540577203800</v>
      </c>
      <c r="S76" s="3"/>
      <c r="T76" s="3"/>
    </row>
    <row r="77" spans="1:20">
      <c r="A77" s="1" t="s">
        <v>222</v>
      </c>
      <c r="C77" s="3">
        <v>729420</v>
      </c>
      <c r="E77" s="3">
        <v>729420000000</v>
      </c>
      <c r="G77" s="3">
        <v>668659501986</v>
      </c>
      <c r="I77" s="3">
        <v>60760498014</v>
      </c>
      <c r="K77" s="3">
        <v>979420</v>
      </c>
      <c r="M77" s="3">
        <v>960296813518</v>
      </c>
      <c r="O77" s="3">
        <v>897834566416</v>
      </c>
      <c r="Q77" s="3">
        <v>62462247102</v>
      </c>
      <c r="S77" s="3"/>
      <c r="T77" s="3"/>
    </row>
    <row r="78" spans="1:20">
      <c r="A78" s="1" t="s">
        <v>172</v>
      </c>
      <c r="C78" s="3">
        <v>1000000</v>
      </c>
      <c r="E78" s="3">
        <v>957817533128</v>
      </c>
      <c r="G78" s="3">
        <v>982103874400</v>
      </c>
      <c r="I78" s="3">
        <v>-24286341272</v>
      </c>
      <c r="K78" s="3">
        <v>1727000</v>
      </c>
      <c r="M78" s="3">
        <v>1648420846628</v>
      </c>
      <c r="O78" s="3">
        <v>1696093391088</v>
      </c>
      <c r="Q78" s="3">
        <v>-47672544460</v>
      </c>
      <c r="S78" s="3"/>
      <c r="T78" s="3"/>
    </row>
    <row r="79" spans="1:20">
      <c r="A79" s="1" t="s">
        <v>187</v>
      </c>
      <c r="C79" s="3">
        <v>89979</v>
      </c>
      <c r="E79" s="3">
        <v>89979000000</v>
      </c>
      <c r="G79" s="3">
        <v>77438928036</v>
      </c>
      <c r="I79" s="3">
        <v>12540071964</v>
      </c>
      <c r="K79" s="3">
        <v>89988</v>
      </c>
      <c r="M79" s="3">
        <v>89987228294</v>
      </c>
      <c r="O79" s="3">
        <v>77446673736</v>
      </c>
      <c r="Q79" s="3">
        <v>12540554558</v>
      </c>
      <c r="S79" s="3"/>
      <c r="T79" s="3"/>
    </row>
    <row r="80" spans="1:20">
      <c r="A80" s="1" t="s">
        <v>241</v>
      </c>
      <c r="C80" s="3">
        <v>600000</v>
      </c>
      <c r="E80" s="3">
        <v>587450774330</v>
      </c>
      <c r="G80" s="3">
        <v>587341239645</v>
      </c>
      <c r="I80" s="3">
        <v>109534685</v>
      </c>
      <c r="K80" s="3">
        <v>2600000</v>
      </c>
      <c r="M80" s="3">
        <v>2539383524330</v>
      </c>
      <c r="O80" s="3">
        <v>2545145371795</v>
      </c>
      <c r="Q80" s="3">
        <v>-5761847465</v>
      </c>
      <c r="S80" s="3"/>
      <c r="T80" s="3"/>
    </row>
    <row r="81" spans="1:20">
      <c r="A81" s="1" t="s">
        <v>124</v>
      </c>
      <c r="C81" s="3">
        <v>14500</v>
      </c>
      <c r="E81" s="3">
        <v>14500000000</v>
      </c>
      <c r="G81" s="3">
        <v>12666499187</v>
      </c>
      <c r="I81" s="3">
        <v>1833500813</v>
      </c>
      <c r="K81" s="3">
        <v>26600</v>
      </c>
      <c r="M81" s="3">
        <v>25693556237</v>
      </c>
      <c r="O81" s="3">
        <v>23236474371</v>
      </c>
      <c r="Q81" s="3">
        <v>2457081866</v>
      </c>
      <c r="S81" s="3"/>
      <c r="T81" s="3"/>
    </row>
    <row r="82" spans="1:20">
      <c r="A82" s="1" t="s">
        <v>250</v>
      </c>
      <c r="C82" s="3">
        <v>600000</v>
      </c>
      <c r="E82" s="3">
        <v>589107089750</v>
      </c>
      <c r="G82" s="3">
        <v>586452674080</v>
      </c>
      <c r="I82" s="3">
        <v>2654415670</v>
      </c>
      <c r="K82" s="3">
        <v>600000</v>
      </c>
      <c r="M82" s="3">
        <v>589107089750</v>
      </c>
      <c r="O82" s="3">
        <v>586452674080</v>
      </c>
      <c r="Q82" s="3">
        <v>2654415670</v>
      </c>
      <c r="S82" s="3"/>
      <c r="T82" s="3"/>
    </row>
    <row r="83" spans="1:20">
      <c r="A83" s="1" t="s">
        <v>109</v>
      </c>
      <c r="C83" s="3">
        <v>0</v>
      </c>
      <c r="E83" s="3">
        <v>0</v>
      </c>
      <c r="G83" s="3">
        <v>0</v>
      </c>
      <c r="I83" s="3">
        <v>0</v>
      </c>
      <c r="K83" s="3">
        <v>1200</v>
      </c>
      <c r="M83" s="3">
        <v>1013960712</v>
      </c>
      <c r="O83" s="3">
        <v>963174825</v>
      </c>
      <c r="Q83" s="3">
        <v>50785887</v>
      </c>
      <c r="S83" s="3"/>
      <c r="T83" s="3"/>
    </row>
    <row r="84" spans="1:20">
      <c r="A84" s="1" t="s">
        <v>111</v>
      </c>
      <c r="C84" s="3">
        <v>0</v>
      </c>
      <c r="E84" s="3">
        <v>0</v>
      </c>
      <c r="G84" s="3">
        <v>0</v>
      </c>
      <c r="I84" s="3">
        <v>0</v>
      </c>
      <c r="K84" s="3">
        <v>472000</v>
      </c>
      <c r="M84" s="3">
        <v>300042899685</v>
      </c>
      <c r="O84" s="3">
        <v>293624361911</v>
      </c>
      <c r="Q84" s="3">
        <v>6418537774</v>
      </c>
      <c r="S84" s="3"/>
      <c r="T84" s="3"/>
    </row>
    <row r="85" spans="1:20">
      <c r="A85" s="1" t="s">
        <v>483</v>
      </c>
      <c r="C85" s="3">
        <v>0</v>
      </c>
      <c r="E85" s="3">
        <v>0</v>
      </c>
      <c r="G85" s="3">
        <v>0</v>
      </c>
      <c r="I85" s="3">
        <v>0</v>
      </c>
      <c r="K85" s="3">
        <v>1778850</v>
      </c>
      <c r="M85" s="3">
        <v>1778850000000</v>
      </c>
      <c r="O85" s="3">
        <v>1749741605415</v>
      </c>
      <c r="Q85" s="3">
        <v>29108394585</v>
      </c>
      <c r="S85" s="3"/>
      <c r="T85" s="3"/>
    </row>
    <row r="86" spans="1:20">
      <c r="A86" s="1" t="s">
        <v>423</v>
      </c>
      <c r="C86" s="3">
        <v>0</v>
      </c>
      <c r="E86" s="3">
        <v>0</v>
      </c>
      <c r="G86" s="3">
        <v>0</v>
      </c>
      <c r="I86" s="3">
        <v>0</v>
      </c>
      <c r="K86" s="3">
        <v>1000</v>
      </c>
      <c r="M86" s="3">
        <v>1000000000</v>
      </c>
      <c r="O86" s="3">
        <v>999961250</v>
      </c>
      <c r="Q86" s="3">
        <v>38750</v>
      </c>
      <c r="S86" s="3"/>
      <c r="T86" s="3"/>
    </row>
    <row r="87" spans="1:20">
      <c r="A87" s="1" t="s">
        <v>421</v>
      </c>
      <c r="C87" s="3">
        <v>0</v>
      </c>
      <c r="E87" s="3">
        <v>0</v>
      </c>
      <c r="G87" s="3">
        <v>0</v>
      </c>
      <c r="I87" s="3">
        <v>0</v>
      </c>
      <c r="K87" s="3">
        <v>3497458</v>
      </c>
      <c r="M87" s="3">
        <v>3497458000000</v>
      </c>
      <c r="O87" s="3">
        <v>3447016987043</v>
      </c>
      <c r="Q87" s="3">
        <v>50441012957</v>
      </c>
      <c r="S87" s="3"/>
      <c r="T87" s="3"/>
    </row>
    <row r="88" spans="1:20">
      <c r="A88" s="1" t="s">
        <v>416</v>
      </c>
      <c r="C88" s="3">
        <v>0</v>
      </c>
      <c r="E88" s="3">
        <v>0</v>
      </c>
      <c r="G88" s="3">
        <v>0</v>
      </c>
      <c r="I88" s="3">
        <v>0</v>
      </c>
      <c r="K88" s="3">
        <v>3975000</v>
      </c>
      <c r="M88" s="3">
        <v>3975000000000</v>
      </c>
      <c r="O88" s="3">
        <v>3969976970156</v>
      </c>
      <c r="Q88" s="3">
        <v>5023029844</v>
      </c>
      <c r="S88" s="3"/>
      <c r="T88" s="3"/>
    </row>
    <row r="89" spans="1:20">
      <c r="A89" s="1" t="s">
        <v>414</v>
      </c>
      <c r="C89" s="3">
        <v>0</v>
      </c>
      <c r="E89" s="3">
        <v>0</v>
      </c>
      <c r="G89" s="3">
        <v>0</v>
      </c>
      <c r="I89" s="3">
        <v>0</v>
      </c>
      <c r="K89" s="3">
        <v>1000000</v>
      </c>
      <c r="M89" s="3">
        <v>1000000000000</v>
      </c>
      <c r="O89" s="3">
        <v>998711298437</v>
      </c>
      <c r="Q89" s="3">
        <v>1288701563</v>
      </c>
      <c r="S89" s="3"/>
      <c r="T89" s="3"/>
    </row>
    <row r="90" spans="1:20">
      <c r="A90" s="1" t="s">
        <v>256</v>
      </c>
      <c r="C90" s="3">
        <v>0</v>
      </c>
      <c r="E90" s="3">
        <v>0</v>
      </c>
      <c r="G90" s="3">
        <v>0</v>
      </c>
      <c r="I90" s="3">
        <v>0</v>
      </c>
      <c r="K90" s="3">
        <v>35000</v>
      </c>
      <c r="M90" s="3">
        <v>34114928000</v>
      </c>
      <c r="O90" s="3">
        <v>33962283030</v>
      </c>
      <c r="Q90" s="3">
        <v>152644970</v>
      </c>
      <c r="S90" s="3"/>
      <c r="T90" s="3"/>
    </row>
    <row r="91" spans="1:20">
      <c r="A91" s="1" t="s">
        <v>484</v>
      </c>
      <c r="C91" s="3">
        <v>0</v>
      </c>
      <c r="E91" s="3">
        <v>0</v>
      </c>
      <c r="G91" s="3">
        <v>0</v>
      </c>
      <c r="I91" s="3">
        <v>0</v>
      </c>
      <c r="K91" s="3">
        <v>3126396</v>
      </c>
      <c r="M91" s="3">
        <v>3121979571310</v>
      </c>
      <c r="O91" s="3">
        <v>3029905143717</v>
      </c>
      <c r="Q91" s="3">
        <v>92074427593</v>
      </c>
      <c r="S91" s="3"/>
      <c r="T91" s="3"/>
    </row>
    <row r="92" spans="1:20">
      <c r="A92" s="1" t="s">
        <v>402</v>
      </c>
      <c r="C92" s="3">
        <v>0</v>
      </c>
      <c r="E92" s="3">
        <v>0</v>
      </c>
      <c r="G92" s="3">
        <v>0</v>
      </c>
      <c r="I92" s="3">
        <v>0</v>
      </c>
      <c r="K92" s="3">
        <v>5000000</v>
      </c>
      <c r="M92" s="3">
        <v>4839858756830</v>
      </c>
      <c r="O92" s="3">
        <v>4817967607432</v>
      </c>
      <c r="Q92" s="3">
        <v>21891149398</v>
      </c>
      <c r="S92" s="3"/>
      <c r="T92" s="3"/>
    </row>
    <row r="93" spans="1:20">
      <c r="A93" s="1" t="s">
        <v>400</v>
      </c>
      <c r="C93" s="3">
        <v>0</v>
      </c>
      <c r="E93" s="3">
        <v>0</v>
      </c>
      <c r="G93" s="3">
        <v>0</v>
      </c>
      <c r="I93" s="3">
        <v>0</v>
      </c>
      <c r="K93" s="3">
        <v>1011900</v>
      </c>
      <c r="M93" s="3">
        <v>952429796994</v>
      </c>
      <c r="O93" s="3">
        <v>971348918470</v>
      </c>
      <c r="Q93" s="3">
        <v>-18919121476</v>
      </c>
      <c r="S93" s="3"/>
      <c r="T93" s="3"/>
    </row>
    <row r="94" spans="1:20">
      <c r="A94" s="1" t="s">
        <v>485</v>
      </c>
      <c r="C94" s="3">
        <v>0</v>
      </c>
      <c r="E94" s="3">
        <v>0</v>
      </c>
      <c r="G94" s="3">
        <v>0</v>
      </c>
      <c r="I94" s="3">
        <v>0</v>
      </c>
      <c r="K94" s="3">
        <v>2500000</v>
      </c>
      <c r="M94" s="3">
        <v>2500000000000</v>
      </c>
      <c r="O94" s="3">
        <v>2246490445121</v>
      </c>
      <c r="Q94" s="3">
        <v>253509554879</v>
      </c>
      <c r="S94" s="3"/>
      <c r="T94" s="3"/>
    </row>
    <row r="95" spans="1:20">
      <c r="A95" s="1" t="s">
        <v>88</v>
      </c>
      <c r="C95" s="3">
        <v>0</v>
      </c>
      <c r="E95" s="3">
        <v>0</v>
      </c>
      <c r="G95" s="3">
        <v>0</v>
      </c>
      <c r="I95" s="3">
        <v>0</v>
      </c>
      <c r="K95" s="3">
        <v>447820</v>
      </c>
      <c r="M95" s="3">
        <v>249934589465</v>
      </c>
      <c r="O95" s="3">
        <v>241765324397</v>
      </c>
      <c r="Q95" s="3">
        <v>8169265068</v>
      </c>
      <c r="S95" s="3"/>
      <c r="T95" s="3"/>
    </row>
    <row r="96" spans="1:20">
      <c r="A96" s="1" t="s">
        <v>425</v>
      </c>
      <c r="C96" s="3">
        <v>0</v>
      </c>
      <c r="E96" s="3">
        <v>0</v>
      </c>
      <c r="G96" s="3">
        <v>0</v>
      </c>
      <c r="I96" s="3">
        <v>0</v>
      </c>
      <c r="K96" s="3">
        <v>979500</v>
      </c>
      <c r="M96" s="3">
        <v>979500000000</v>
      </c>
      <c r="O96" s="3">
        <v>968929889011</v>
      </c>
      <c r="Q96" s="3">
        <v>10570110989</v>
      </c>
      <c r="S96" s="3"/>
      <c r="T96" s="3"/>
    </row>
    <row r="97" spans="1:20">
      <c r="A97" s="1" t="s">
        <v>412</v>
      </c>
      <c r="C97" s="3">
        <v>0</v>
      </c>
      <c r="E97" s="3">
        <v>0</v>
      </c>
      <c r="G97" s="3">
        <v>0</v>
      </c>
      <c r="I97" s="3">
        <v>0</v>
      </c>
      <c r="K97" s="3">
        <v>1000000</v>
      </c>
      <c r="M97" s="3">
        <v>1000000000000</v>
      </c>
      <c r="O97" s="3">
        <v>996489384540</v>
      </c>
      <c r="Q97" s="3">
        <v>3510615460</v>
      </c>
      <c r="S97" s="3"/>
      <c r="T97" s="3"/>
    </row>
    <row r="98" spans="1:20">
      <c r="A98" s="1" t="s">
        <v>486</v>
      </c>
      <c r="C98" s="3">
        <v>0</v>
      </c>
      <c r="E98" s="3">
        <v>0</v>
      </c>
      <c r="G98" s="3">
        <v>0</v>
      </c>
      <c r="I98" s="3">
        <v>0</v>
      </c>
      <c r="K98" s="3">
        <v>2989603</v>
      </c>
      <c r="M98" s="3">
        <v>2989603000000</v>
      </c>
      <c r="O98" s="3">
        <v>2839999544264</v>
      </c>
      <c r="Q98" s="3">
        <v>149603455736</v>
      </c>
      <c r="S98" s="3"/>
      <c r="T98" s="3"/>
    </row>
    <row r="99" spans="1:20">
      <c r="A99" s="1" t="s">
        <v>118</v>
      </c>
      <c r="C99" s="3">
        <v>0</v>
      </c>
      <c r="E99" s="3">
        <v>0</v>
      </c>
      <c r="G99" s="3">
        <v>0</v>
      </c>
      <c r="I99" s="3">
        <v>0</v>
      </c>
      <c r="K99" s="3">
        <v>4021430</v>
      </c>
      <c r="M99" s="3">
        <v>2762946157477</v>
      </c>
      <c r="O99" s="3">
        <v>2676145588311</v>
      </c>
      <c r="Q99" s="3">
        <v>86800569166</v>
      </c>
      <c r="S99" s="3"/>
      <c r="T99" s="3"/>
    </row>
    <row r="100" spans="1:20">
      <c r="A100" s="1" t="s">
        <v>487</v>
      </c>
      <c r="C100" s="3">
        <v>0</v>
      </c>
      <c r="E100" s="3">
        <v>0</v>
      </c>
      <c r="G100" s="3">
        <v>0</v>
      </c>
      <c r="I100" s="3">
        <v>0</v>
      </c>
      <c r="K100" s="3">
        <v>145665</v>
      </c>
      <c r="M100" s="3">
        <v>136141286436</v>
      </c>
      <c r="O100" s="3">
        <v>132375164545</v>
      </c>
      <c r="Q100" s="3">
        <v>3766121891</v>
      </c>
      <c r="S100" s="3"/>
      <c r="T100" s="3"/>
    </row>
    <row r="101" spans="1:20">
      <c r="A101" s="1" t="s">
        <v>94</v>
      </c>
      <c r="C101" s="3">
        <v>0</v>
      </c>
      <c r="E101" s="3">
        <v>0</v>
      </c>
      <c r="G101" s="3">
        <v>0</v>
      </c>
      <c r="I101" s="3">
        <v>0</v>
      </c>
      <c r="K101" s="3">
        <v>3947900</v>
      </c>
      <c r="M101" s="3">
        <v>3288756136606</v>
      </c>
      <c r="O101" s="3">
        <v>3226883735917</v>
      </c>
      <c r="Q101" s="3">
        <v>61872400689</v>
      </c>
      <c r="S101" s="3"/>
      <c r="T101" s="3"/>
    </row>
    <row r="102" spans="1:20">
      <c r="A102" s="1" t="s">
        <v>404</v>
      </c>
      <c r="C102" s="3">
        <v>0</v>
      </c>
      <c r="E102" s="3">
        <v>0</v>
      </c>
      <c r="G102" s="3">
        <v>0</v>
      </c>
      <c r="I102" s="3">
        <v>0</v>
      </c>
      <c r="K102" s="3">
        <v>6157306</v>
      </c>
      <c r="M102" s="3">
        <v>6157306000000</v>
      </c>
      <c r="O102" s="3">
        <v>6079392423913</v>
      </c>
      <c r="Q102" s="3">
        <v>77913576087</v>
      </c>
      <c r="S102" s="3"/>
      <c r="T102" s="3"/>
    </row>
    <row r="103" spans="1:20">
      <c r="A103" s="1" t="s">
        <v>119</v>
      </c>
      <c r="C103" s="3">
        <v>0</v>
      </c>
      <c r="E103" s="3">
        <v>0</v>
      </c>
      <c r="G103" s="3">
        <v>0</v>
      </c>
      <c r="I103" s="3">
        <v>0</v>
      </c>
      <c r="K103" s="3">
        <v>6661345</v>
      </c>
      <c r="M103" s="3">
        <v>4536367820000</v>
      </c>
      <c r="O103" s="3">
        <v>4402115962119</v>
      </c>
      <c r="Q103" s="3">
        <v>134251857881</v>
      </c>
      <c r="S103" s="3"/>
      <c r="T103" s="3"/>
    </row>
    <row r="104" spans="1:20">
      <c r="A104" s="1" t="s">
        <v>113</v>
      </c>
      <c r="C104" s="3">
        <v>0</v>
      </c>
      <c r="E104" s="3">
        <v>0</v>
      </c>
      <c r="G104" s="3">
        <v>0</v>
      </c>
      <c r="I104" s="3">
        <v>0</v>
      </c>
      <c r="K104" s="3">
        <v>1279700</v>
      </c>
      <c r="M104" s="3">
        <v>921517267177</v>
      </c>
      <c r="O104" s="3">
        <v>887019834334</v>
      </c>
      <c r="Q104" s="3">
        <v>34497432843</v>
      </c>
      <c r="S104" s="3"/>
      <c r="T104" s="3"/>
    </row>
    <row r="105" spans="1:20">
      <c r="A105" s="1" t="s">
        <v>236</v>
      </c>
      <c r="C105" s="3">
        <v>0</v>
      </c>
      <c r="E105" s="3">
        <v>0</v>
      </c>
      <c r="G105" s="3">
        <v>0</v>
      </c>
      <c r="I105" s="3">
        <v>0</v>
      </c>
      <c r="K105" s="3">
        <v>10000</v>
      </c>
      <c r="M105" s="3">
        <v>9784920822</v>
      </c>
      <c r="O105" s="3">
        <v>9784720827</v>
      </c>
      <c r="Q105" s="3">
        <v>199995</v>
      </c>
      <c r="S105" s="3"/>
      <c r="T105" s="3"/>
    </row>
    <row r="106" spans="1:20">
      <c r="A106" s="1" t="s">
        <v>286</v>
      </c>
      <c r="C106" s="3">
        <v>0</v>
      </c>
      <c r="E106" s="3">
        <v>0</v>
      </c>
      <c r="G106" s="3">
        <v>0</v>
      </c>
      <c r="I106" s="3">
        <v>0</v>
      </c>
      <c r="K106" s="3">
        <v>3000000</v>
      </c>
      <c r="M106" s="3">
        <v>3074056411500</v>
      </c>
      <c r="O106" s="3">
        <v>3005784521340</v>
      </c>
      <c r="Q106" s="3">
        <v>68271890160</v>
      </c>
      <c r="S106" s="3"/>
      <c r="T106" s="3"/>
    </row>
    <row r="107" spans="1:20">
      <c r="A107" s="1" t="s">
        <v>418</v>
      </c>
      <c r="C107" s="3">
        <v>0</v>
      </c>
      <c r="E107" s="3">
        <v>0</v>
      </c>
      <c r="G107" s="3">
        <v>0</v>
      </c>
      <c r="I107" s="3">
        <v>0</v>
      </c>
      <c r="K107" s="3">
        <v>1700000</v>
      </c>
      <c r="M107" s="3">
        <v>1700000000000</v>
      </c>
      <c r="O107" s="3">
        <v>1697282227765</v>
      </c>
      <c r="Q107" s="3">
        <v>2717772235</v>
      </c>
      <c r="S107" s="3"/>
      <c r="T107" s="3"/>
    </row>
    <row r="108" spans="1:20">
      <c r="A108" s="1" t="s">
        <v>282</v>
      </c>
      <c r="C108" s="3">
        <v>0</v>
      </c>
      <c r="E108" s="3">
        <v>0</v>
      </c>
      <c r="G108" s="3">
        <v>0</v>
      </c>
      <c r="I108" s="3">
        <v>0</v>
      </c>
      <c r="K108" s="3">
        <v>10000</v>
      </c>
      <c r="M108" s="3">
        <v>9596128140</v>
      </c>
      <c r="O108" s="3">
        <v>9561728862</v>
      </c>
      <c r="Q108" s="3">
        <v>34399278</v>
      </c>
      <c r="S108" s="3"/>
      <c r="T108" s="3"/>
    </row>
    <row r="109" spans="1:20">
      <c r="A109" s="1" t="s">
        <v>244</v>
      </c>
      <c r="C109" s="3">
        <v>0</v>
      </c>
      <c r="E109" s="3">
        <v>0</v>
      </c>
      <c r="G109" s="3">
        <v>0</v>
      </c>
      <c r="I109" s="3">
        <v>0</v>
      </c>
      <c r="K109" s="3">
        <v>1914900</v>
      </c>
      <c r="M109" s="3">
        <v>1745762439237</v>
      </c>
      <c r="O109" s="3">
        <v>1792912668718</v>
      </c>
      <c r="Q109" s="3">
        <v>-47150229481</v>
      </c>
      <c r="S109" s="3"/>
      <c r="T109" s="3"/>
    </row>
    <row r="110" spans="1:20">
      <c r="A110" s="1" t="s">
        <v>223</v>
      </c>
      <c r="C110" s="3">
        <v>0</v>
      </c>
      <c r="E110" s="3">
        <v>0</v>
      </c>
      <c r="G110" s="3">
        <v>0</v>
      </c>
      <c r="I110" s="3">
        <v>0</v>
      </c>
      <c r="K110" s="3">
        <v>205000</v>
      </c>
      <c r="M110" s="3">
        <v>168094091125</v>
      </c>
      <c r="O110" s="3">
        <v>164159828929</v>
      </c>
      <c r="Q110" s="3">
        <v>3934262196</v>
      </c>
      <c r="S110" s="3"/>
      <c r="T110" s="3"/>
    </row>
    <row r="111" spans="1:20">
      <c r="A111" s="1" t="s">
        <v>417</v>
      </c>
      <c r="C111" s="3">
        <v>0</v>
      </c>
      <c r="E111" s="3">
        <v>0</v>
      </c>
      <c r="G111" s="3">
        <v>0</v>
      </c>
      <c r="I111" s="3">
        <v>0</v>
      </c>
      <c r="K111" s="3">
        <v>726612</v>
      </c>
      <c r="M111" s="3">
        <v>726612000000</v>
      </c>
      <c r="O111" s="3">
        <v>725675613980</v>
      </c>
      <c r="Q111" s="3">
        <v>936386020</v>
      </c>
      <c r="S111" s="3"/>
      <c r="T111" s="3"/>
    </row>
    <row r="112" spans="1:20">
      <c r="A112" s="1" t="s">
        <v>70</v>
      </c>
      <c r="C112" s="3">
        <v>0</v>
      </c>
      <c r="E112" s="3">
        <v>0</v>
      </c>
      <c r="G112" s="3">
        <v>0</v>
      </c>
      <c r="I112" s="3">
        <v>0</v>
      </c>
      <c r="K112" s="3">
        <v>6200000</v>
      </c>
      <c r="M112" s="3">
        <v>5949400642500</v>
      </c>
      <c r="O112" s="3">
        <v>5949374007742</v>
      </c>
      <c r="Q112" s="3">
        <v>26634758</v>
      </c>
      <c r="S112" s="3"/>
      <c r="T112" s="3"/>
    </row>
    <row r="113" spans="1:20">
      <c r="A113" s="1" t="s">
        <v>157</v>
      </c>
      <c r="C113" s="3">
        <v>0</v>
      </c>
      <c r="E113" s="3">
        <v>0</v>
      </c>
      <c r="G113" s="3">
        <v>0</v>
      </c>
      <c r="I113" s="3">
        <v>0</v>
      </c>
      <c r="K113" s="3">
        <v>309279</v>
      </c>
      <c r="M113" s="3">
        <v>299993129997</v>
      </c>
      <c r="O113" s="3">
        <v>301444476974</v>
      </c>
      <c r="Q113" s="3">
        <v>-1451346977</v>
      </c>
      <c r="S113" s="3"/>
      <c r="T113" s="3"/>
    </row>
    <row r="114" spans="1:20">
      <c r="A114" s="1" t="s">
        <v>488</v>
      </c>
      <c r="C114" s="3">
        <v>0</v>
      </c>
      <c r="E114" s="3">
        <v>0</v>
      </c>
      <c r="G114" s="3">
        <v>0</v>
      </c>
      <c r="I114" s="3">
        <v>0</v>
      </c>
      <c r="K114" s="3">
        <v>3727377</v>
      </c>
      <c r="M114" s="3">
        <v>3724624231528</v>
      </c>
      <c r="O114" s="3">
        <v>3547330265480</v>
      </c>
      <c r="Q114" s="3">
        <v>177293966048</v>
      </c>
      <c r="S114" s="3"/>
      <c r="T114" s="3"/>
    </row>
    <row r="115" spans="1:20">
      <c r="A115" s="1" t="s">
        <v>408</v>
      </c>
      <c r="C115" s="3">
        <v>0</v>
      </c>
      <c r="E115" s="3">
        <v>0</v>
      </c>
      <c r="G115" s="3">
        <v>0</v>
      </c>
      <c r="I115" s="3">
        <v>0</v>
      </c>
      <c r="K115" s="3">
        <v>1238600</v>
      </c>
      <c r="M115" s="3">
        <v>1238600000000</v>
      </c>
      <c r="O115" s="3">
        <v>1223486257670</v>
      </c>
      <c r="Q115" s="3">
        <v>15113742330</v>
      </c>
      <c r="S115" s="3"/>
      <c r="T115" s="3"/>
    </row>
    <row r="116" spans="1:20">
      <c r="A116" s="1" t="s">
        <v>230</v>
      </c>
      <c r="C116" s="3">
        <v>0</v>
      </c>
      <c r="E116" s="3">
        <v>0</v>
      </c>
      <c r="G116" s="3">
        <v>0</v>
      </c>
      <c r="I116" s="3">
        <v>0</v>
      </c>
      <c r="K116" s="3">
        <v>80000</v>
      </c>
      <c r="M116" s="3">
        <v>77040864558</v>
      </c>
      <c r="O116" s="3">
        <v>76795824046</v>
      </c>
      <c r="Q116" s="3">
        <v>245040512</v>
      </c>
      <c r="S116" s="3"/>
      <c r="T116" s="3"/>
    </row>
    <row r="117" spans="1:20">
      <c r="A117" s="1" t="s">
        <v>410</v>
      </c>
      <c r="C117" s="3">
        <v>0</v>
      </c>
      <c r="E117" s="3">
        <v>0</v>
      </c>
      <c r="G117" s="3">
        <v>0</v>
      </c>
      <c r="I117" s="3">
        <v>0</v>
      </c>
      <c r="K117" s="3">
        <v>4721729</v>
      </c>
      <c r="M117" s="3">
        <v>4721729000000</v>
      </c>
      <c r="O117" s="3">
        <v>4705804398527</v>
      </c>
      <c r="Q117" s="3">
        <v>15924601473</v>
      </c>
      <c r="S117" s="3"/>
      <c r="T117" s="3"/>
    </row>
    <row r="118" spans="1:20">
      <c r="A118" s="1" t="s">
        <v>406</v>
      </c>
      <c r="C118" s="3">
        <v>0</v>
      </c>
      <c r="E118" s="3">
        <v>0</v>
      </c>
      <c r="G118" s="3">
        <v>0</v>
      </c>
      <c r="I118" s="3">
        <v>0</v>
      </c>
      <c r="K118" s="3">
        <v>7206051</v>
      </c>
      <c r="M118" s="3">
        <v>7206051000000</v>
      </c>
      <c r="O118" s="3">
        <v>7134150190859</v>
      </c>
      <c r="Q118" s="3">
        <v>71900809141</v>
      </c>
      <c r="S118" s="3"/>
      <c r="T118" s="3"/>
    </row>
    <row r="119" spans="1:20">
      <c r="A119" s="1" t="s">
        <v>274</v>
      </c>
      <c r="C119" s="3">
        <v>0</v>
      </c>
      <c r="E119" s="3">
        <v>0</v>
      </c>
      <c r="G119" s="3">
        <v>0</v>
      </c>
      <c r="I119" s="3">
        <v>0</v>
      </c>
      <c r="K119" s="3">
        <v>130000</v>
      </c>
      <c r="M119" s="3">
        <v>123181426565</v>
      </c>
      <c r="O119" s="3">
        <v>123148127825</v>
      </c>
      <c r="Q119" s="3">
        <v>33298740</v>
      </c>
    </row>
    <row r="120" spans="1:20">
      <c r="A120" s="1" t="s">
        <v>175</v>
      </c>
      <c r="C120" s="3">
        <v>0</v>
      </c>
      <c r="E120" s="3">
        <v>0</v>
      </c>
      <c r="G120" s="3">
        <v>0</v>
      </c>
      <c r="I120" s="3">
        <v>0</v>
      </c>
      <c r="K120" s="3">
        <v>5000000</v>
      </c>
      <c r="M120" s="3">
        <v>4810241875000</v>
      </c>
      <c r="O120" s="3">
        <v>4769040192531</v>
      </c>
      <c r="Q120" s="3">
        <v>41201682469</v>
      </c>
    </row>
    <row r="121" spans="1:20">
      <c r="A121" s="1" t="s">
        <v>239</v>
      </c>
      <c r="C121" s="3">
        <v>0</v>
      </c>
      <c r="E121" s="3">
        <v>0</v>
      </c>
      <c r="G121" s="3">
        <v>0</v>
      </c>
      <c r="I121" s="3">
        <v>0</v>
      </c>
      <c r="K121" s="3">
        <v>4794200</v>
      </c>
      <c r="M121" s="3">
        <v>4483684415859</v>
      </c>
      <c r="O121" s="3">
        <v>4623528821490</v>
      </c>
      <c r="Q121" s="3">
        <v>-139844405631</v>
      </c>
    </row>
    <row r="122" spans="1:20">
      <c r="A122" s="1" t="s">
        <v>489</v>
      </c>
      <c r="C122" s="3">
        <v>0</v>
      </c>
      <c r="E122" s="3">
        <v>0</v>
      </c>
      <c r="G122" s="3">
        <v>0</v>
      </c>
      <c r="I122" s="3">
        <v>0</v>
      </c>
      <c r="K122" s="3">
        <v>540000</v>
      </c>
      <c r="M122" s="3">
        <v>390665498164</v>
      </c>
      <c r="O122" s="3">
        <v>368558150247</v>
      </c>
      <c r="Q122" s="3">
        <v>22107347917</v>
      </c>
    </row>
    <row r="123" spans="1:20">
      <c r="A123" s="1" t="s">
        <v>136</v>
      </c>
      <c r="C123" s="3">
        <v>0</v>
      </c>
      <c r="E123" s="3">
        <v>0</v>
      </c>
      <c r="G123" s="3">
        <v>0</v>
      </c>
      <c r="I123" s="3">
        <v>0</v>
      </c>
      <c r="K123" s="3">
        <v>455550</v>
      </c>
      <c r="M123" s="3">
        <v>399993269097</v>
      </c>
      <c r="O123" s="3">
        <v>384836105649</v>
      </c>
      <c r="Q123" s="3">
        <v>15157163448</v>
      </c>
    </row>
    <row r="124" spans="1:20">
      <c r="A124" s="1" t="s">
        <v>259</v>
      </c>
      <c r="C124" s="3">
        <v>0</v>
      </c>
      <c r="E124" s="3">
        <v>0</v>
      </c>
      <c r="G124" s="3">
        <v>0</v>
      </c>
      <c r="I124" s="3">
        <v>0</v>
      </c>
      <c r="K124" s="3">
        <v>1500</v>
      </c>
      <c r="M124" s="3">
        <v>1499941875</v>
      </c>
      <c r="O124" s="3">
        <v>1448412872</v>
      </c>
      <c r="Q124" s="3">
        <v>51529003</v>
      </c>
    </row>
    <row r="125" spans="1:20">
      <c r="A125" s="1" t="s">
        <v>271</v>
      </c>
      <c r="C125" s="3">
        <v>0</v>
      </c>
      <c r="E125" s="3">
        <v>0</v>
      </c>
      <c r="G125" s="3">
        <v>0</v>
      </c>
      <c r="I125" s="3">
        <v>0</v>
      </c>
      <c r="K125" s="3">
        <v>5939000</v>
      </c>
      <c r="M125" s="3">
        <v>5792707535084</v>
      </c>
      <c r="O125" s="3">
        <v>5776688956617</v>
      </c>
      <c r="Q125" s="3">
        <v>16018578467</v>
      </c>
    </row>
    <row r="126" spans="1:20">
      <c r="A126" s="1" t="s">
        <v>115</v>
      </c>
      <c r="C126" s="3">
        <v>0</v>
      </c>
      <c r="E126" s="3">
        <v>0</v>
      </c>
      <c r="G126" s="3">
        <v>0</v>
      </c>
      <c r="I126" s="3">
        <v>0</v>
      </c>
      <c r="K126" s="3">
        <v>1565100</v>
      </c>
      <c r="M126" s="3">
        <v>1110730565187</v>
      </c>
      <c r="O126" s="3">
        <v>1059771998299</v>
      </c>
      <c r="Q126" s="3">
        <v>50958566888</v>
      </c>
    </row>
    <row r="127" spans="1:20">
      <c r="A127" s="1" t="s">
        <v>490</v>
      </c>
      <c r="C127" s="3">
        <v>0</v>
      </c>
      <c r="E127" s="3">
        <v>0</v>
      </c>
      <c r="G127" s="3">
        <v>0</v>
      </c>
      <c r="I127" s="3">
        <v>0</v>
      </c>
      <c r="K127" s="3">
        <v>420000</v>
      </c>
      <c r="M127" s="3">
        <v>420000000000</v>
      </c>
      <c r="O127" s="3">
        <v>393978324185</v>
      </c>
      <c r="Q127" s="3">
        <v>26021675815</v>
      </c>
    </row>
    <row r="128" spans="1:20" ht="22.5" thickBot="1">
      <c r="E128" s="4">
        <f>SUM(E8:E127)</f>
        <v>15979688184874</v>
      </c>
      <c r="G128" s="4">
        <f>SUM(G8:G127)</f>
        <v>15056384890646</v>
      </c>
      <c r="I128" s="4">
        <f>SUM(I8:I127)</f>
        <v>923303294228</v>
      </c>
      <c r="M128" s="4">
        <f>SUM(M8:M127)</f>
        <v>155226253835840</v>
      </c>
      <c r="O128" s="4">
        <f>SUM(O8:O127)</f>
        <v>152157978037357</v>
      </c>
      <c r="Q128" s="4">
        <f>SUM(Q8:Q127)</f>
        <v>3068275798483</v>
      </c>
    </row>
    <row r="129" spans="17:17" ht="22.5" thickTop="1"/>
    <row r="134" spans="17:17">
      <c r="Q134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1"/>
  <sheetViews>
    <sheetView rightToLeft="1" topLeftCell="A22" workbookViewId="0">
      <selection activeCell="A34" sqref="A34:XFD34"/>
    </sheetView>
  </sheetViews>
  <sheetFormatPr defaultRowHeight="21.75"/>
  <cols>
    <col min="1" max="1" width="33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2.5">
      <c r="A3" s="9" t="s">
        <v>390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6" spans="1:21" ht="22.5">
      <c r="A6" s="9" t="s">
        <v>3</v>
      </c>
      <c r="C6" s="10" t="s">
        <v>392</v>
      </c>
      <c r="D6" s="10" t="s">
        <v>392</v>
      </c>
      <c r="E6" s="10" t="s">
        <v>392</v>
      </c>
      <c r="F6" s="10" t="s">
        <v>392</v>
      </c>
      <c r="G6" s="10" t="s">
        <v>392</v>
      </c>
      <c r="H6" s="10" t="s">
        <v>392</v>
      </c>
      <c r="I6" s="10" t="s">
        <v>392</v>
      </c>
      <c r="J6" s="10" t="s">
        <v>392</v>
      </c>
      <c r="K6" s="10" t="s">
        <v>392</v>
      </c>
      <c r="M6" s="10" t="s">
        <v>393</v>
      </c>
      <c r="N6" s="10" t="s">
        <v>393</v>
      </c>
      <c r="O6" s="10" t="s">
        <v>393</v>
      </c>
      <c r="P6" s="10" t="s">
        <v>393</v>
      </c>
      <c r="Q6" s="10" t="s">
        <v>393</v>
      </c>
      <c r="R6" s="10" t="s">
        <v>393</v>
      </c>
      <c r="S6" s="10" t="s">
        <v>393</v>
      </c>
      <c r="T6" s="10" t="s">
        <v>393</v>
      </c>
      <c r="U6" s="10" t="s">
        <v>393</v>
      </c>
    </row>
    <row r="7" spans="1:21" ht="22.5">
      <c r="A7" s="10" t="s">
        <v>3</v>
      </c>
      <c r="C7" s="12" t="s">
        <v>491</v>
      </c>
      <c r="E7" s="12" t="s">
        <v>492</v>
      </c>
      <c r="G7" s="12" t="s">
        <v>493</v>
      </c>
      <c r="I7" s="12" t="s">
        <v>373</v>
      </c>
      <c r="K7" s="12" t="s">
        <v>494</v>
      </c>
      <c r="M7" s="12" t="s">
        <v>491</v>
      </c>
      <c r="O7" s="12" t="s">
        <v>492</v>
      </c>
      <c r="Q7" s="12" t="s">
        <v>493</v>
      </c>
      <c r="S7" s="12" t="s">
        <v>373</v>
      </c>
      <c r="U7" s="12" t="s">
        <v>494</v>
      </c>
    </row>
    <row r="8" spans="1:21">
      <c r="A8" s="1" t="s">
        <v>22</v>
      </c>
      <c r="C8" s="3">
        <f>IFERROR(VLOOKUP(A8,'درآمد سود سهام'!A:S,13,0),0)</f>
        <v>491306658</v>
      </c>
      <c r="E8" s="3">
        <f>IFERROR(VLOOKUP(A8,'درآمد ناشی از تغییر قیمت اوراق'!A:Q,9,0),0)</f>
        <v>-1479849525</v>
      </c>
      <c r="G8" s="3">
        <f>IFERROR(VLOOKUP(A8,'درآمد ناشی از فروش'!A:Q,9,0),0)</f>
        <v>1032496866</v>
      </c>
      <c r="I8" s="3">
        <f>C8+E8+G8</f>
        <v>43953999</v>
      </c>
      <c r="K8" s="5">
        <f>I8/$I$100</f>
        <v>4.4552430183125659E-4</v>
      </c>
      <c r="M8" s="3">
        <f>IFERROR(VLOOKUP(A8,'درآمد سود سهام'!A:S,19,0),0)</f>
        <v>491306658</v>
      </c>
      <c r="O8" s="3">
        <f>IFERROR(VLOOKUP(A8,'درآمد ناشی از تغییر قیمت اوراق'!A:Q,17,0),0)</f>
        <v>-355021651</v>
      </c>
      <c r="Q8" s="3">
        <f>IFERROR(VLOOKUP(A8,'درآمد ناشی از فروش'!A:Q,17,0),0)</f>
        <v>14576729891</v>
      </c>
      <c r="S8" s="3">
        <f>M8+O8+Q8</f>
        <v>14713014898</v>
      </c>
      <c r="U8" s="5">
        <f>S8/$S$100</f>
        <v>8.3489130602211921E-3</v>
      </c>
    </row>
    <row r="9" spans="1:21">
      <c r="A9" s="1" t="s">
        <v>48</v>
      </c>
      <c r="C9" s="3">
        <f>IFERROR(VLOOKUP(A9,'درآمد سود سهام'!A:S,13,0),0)</f>
        <v>0</v>
      </c>
      <c r="E9" s="3">
        <f>IFERROR(VLOOKUP(A9,'درآمد ناشی از تغییر قیمت اوراق'!A:Q,9,0),0)</f>
        <v>-53135307</v>
      </c>
      <c r="G9" s="3">
        <f>IFERROR(VLOOKUP(A9,'درآمد ناشی از فروش'!A:Q,9,0),0)</f>
        <v>0</v>
      </c>
      <c r="I9" s="3">
        <f t="shared" ref="I9:I72" si="0">C9+E9+G9</f>
        <v>-53135307</v>
      </c>
      <c r="K9" s="5">
        <f t="shared" ref="K9:K72" si="1">I9/$I$100</f>
        <v>-5.3858741166564806E-4</v>
      </c>
      <c r="M9" s="3">
        <f>IFERROR(VLOOKUP(A9,'درآمد سود سهام'!A:S,19,0),0)</f>
        <v>0</v>
      </c>
      <c r="O9" s="3">
        <f>IFERROR(VLOOKUP(A9,'درآمد ناشی از تغییر قیمت اوراق'!A:Q,17,0),0)</f>
        <v>-53135307</v>
      </c>
      <c r="Q9" s="3">
        <f>IFERROR(VLOOKUP(A9,'درآمد ناشی از فروش'!A:Q,17,0),0)</f>
        <v>0</v>
      </c>
      <c r="S9" s="3">
        <f t="shared" ref="S9:S72" si="2">M9+O9+Q9</f>
        <v>-53135307</v>
      </c>
      <c r="U9" s="5">
        <f t="shared" ref="U9:U72" si="3">S9/$S$100</f>
        <v>-3.0151676026064914E-5</v>
      </c>
    </row>
    <row r="10" spans="1:21">
      <c r="A10" s="1" t="s">
        <v>34</v>
      </c>
      <c r="C10" s="3">
        <f>IFERROR(VLOOKUP(A10,'درآمد سود سهام'!A:S,13,0),0)</f>
        <v>0</v>
      </c>
      <c r="E10" s="3">
        <f>IFERROR(VLOOKUP(A10,'درآمد ناشی از تغییر قیمت اوراق'!A:Q,9,0),0)</f>
        <v>-7496199771</v>
      </c>
      <c r="G10" s="3">
        <f>IFERROR(VLOOKUP(A10,'درآمد ناشی از فروش'!A:Q,9,0),0)</f>
        <v>6778760276</v>
      </c>
      <c r="I10" s="3">
        <f t="shared" si="0"/>
        <v>-717439495</v>
      </c>
      <c r="K10" s="5">
        <f t="shared" si="1"/>
        <v>-7.2720739270172958E-3</v>
      </c>
      <c r="M10" s="3">
        <f>IFERROR(VLOOKUP(A10,'درآمد سود سهام'!A:S,19,0),0)</f>
        <v>0</v>
      </c>
      <c r="O10" s="3">
        <f>IFERROR(VLOOKUP(A10,'درآمد ناشی از تغییر قیمت اوراق'!A:Q,17,0),0)</f>
        <v>702885630</v>
      </c>
      <c r="Q10" s="3">
        <f>IFERROR(VLOOKUP(A10,'درآمد ناشی از فروش'!A:Q,17,0),0)</f>
        <v>29796036352</v>
      </c>
      <c r="S10" s="3">
        <f t="shared" si="2"/>
        <v>30498921982</v>
      </c>
      <c r="U10" s="5">
        <f t="shared" si="3"/>
        <v>1.7306639721597798E-2</v>
      </c>
    </row>
    <row r="11" spans="1:21">
      <c r="A11" s="1" t="s">
        <v>40</v>
      </c>
      <c r="C11" s="3">
        <f>IFERROR(VLOOKUP(A11,'درآمد سود سهام'!A:S,13,0),0)</f>
        <v>0</v>
      </c>
      <c r="E11" s="3">
        <f>IFERROR(VLOOKUP(A11,'درآمد ناشی از تغییر قیمت اوراق'!A:Q,9,0),0)</f>
        <v>3394722</v>
      </c>
      <c r="G11" s="3">
        <f>IFERROR(VLOOKUP(A11,'درآمد ناشی از فروش'!A:Q,9,0),0)</f>
        <v>0</v>
      </c>
      <c r="I11" s="3">
        <f t="shared" si="0"/>
        <v>3394722</v>
      </c>
      <c r="K11" s="5">
        <f t="shared" si="1"/>
        <v>3.440940945922138E-5</v>
      </c>
      <c r="M11" s="3">
        <f>IFERROR(VLOOKUP(A11,'درآمد سود سهام'!A:S,19,0),0)</f>
        <v>0</v>
      </c>
      <c r="O11" s="3">
        <f>IFERROR(VLOOKUP(A11,'درآمد ناشی از تغییر قیمت اوراق'!A:Q,17,0),0)</f>
        <v>3394722</v>
      </c>
      <c r="Q11" s="3">
        <f>IFERROR(VLOOKUP(A11,'درآمد ناشی از فروش'!A:Q,17,0),0)</f>
        <v>0</v>
      </c>
      <c r="S11" s="3">
        <f t="shared" si="2"/>
        <v>3394722</v>
      </c>
      <c r="U11" s="5">
        <f t="shared" si="3"/>
        <v>1.9263379421625463E-6</v>
      </c>
    </row>
    <row r="12" spans="1:21">
      <c r="A12" s="1" t="s">
        <v>35</v>
      </c>
      <c r="C12" s="3">
        <f>IFERROR(VLOOKUP(A12,'درآمد سود سهام'!A:S,13,0),0)</f>
        <v>0</v>
      </c>
      <c r="E12" s="3">
        <f>IFERROR(VLOOKUP(A12,'درآمد ناشی از تغییر قیمت اوراق'!A:Q,9,0),0)</f>
        <v>-153094159</v>
      </c>
      <c r="G12" s="3">
        <f>IFERROR(VLOOKUP(A12,'درآمد ناشی از فروش'!A:Q,9,0),0)</f>
        <v>0</v>
      </c>
      <c r="I12" s="3">
        <f t="shared" si="0"/>
        <v>-153094159</v>
      </c>
      <c r="K12" s="5">
        <f t="shared" si="1"/>
        <v>-1.551785272209666E-3</v>
      </c>
      <c r="M12" s="3">
        <f>IFERROR(VLOOKUP(A12,'درآمد سود سهام'!A:S,19,0),0)</f>
        <v>0</v>
      </c>
      <c r="O12" s="3">
        <f>IFERROR(VLOOKUP(A12,'درآمد ناشی از تغییر قیمت اوراق'!A:Q,17,0),0)</f>
        <v>-499560110</v>
      </c>
      <c r="Q12" s="3">
        <f>IFERROR(VLOOKUP(A12,'درآمد ناشی از فروش'!A:Q,17,0),0)</f>
        <v>6232785101</v>
      </c>
      <c r="S12" s="3">
        <f t="shared" si="2"/>
        <v>5733224991</v>
      </c>
      <c r="U12" s="5">
        <f t="shared" si="3"/>
        <v>3.2533234919141603E-3</v>
      </c>
    </row>
    <row r="13" spans="1:21">
      <c r="A13" s="1" t="s">
        <v>15</v>
      </c>
      <c r="C13" s="3">
        <f>IFERROR(VLOOKUP(A13,'درآمد سود سهام'!A:S,13,0),0)</f>
        <v>15403189259</v>
      </c>
      <c r="E13" s="3">
        <f>IFERROR(VLOOKUP(A13,'درآمد ناشی از تغییر قیمت اوراق'!A:Q,9,0),0)</f>
        <v>-19434200698</v>
      </c>
      <c r="G13" s="3">
        <f>IFERROR(VLOOKUP(A13,'درآمد ناشی از فروش'!A:Q,9,0),0)</f>
        <v>1167087273</v>
      </c>
      <c r="I13" s="3">
        <f t="shared" si="0"/>
        <v>-2863924166</v>
      </c>
      <c r="K13" s="5">
        <f t="shared" si="1"/>
        <v>-2.9029163297628821E-2</v>
      </c>
      <c r="M13" s="3">
        <f>IFERROR(VLOOKUP(A13,'درآمد سود سهام'!A:S,19,0),0)</f>
        <v>15403189259</v>
      </c>
      <c r="O13" s="3">
        <f>IFERROR(VLOOKUP(A13,'درآمد ناشی از تغییر قیمت اوراق'!A:Q,17,0),0)</f>
        <v>-9402187708</v>
      </c>
      <c r="Q13" s="3">
        <f>IFERROR(VLOOKUP(A13,'درآمد ناشی از فروش'!A:Q,17,0),0)</f>
        <v>4591202088</v>
      </c>
      <c r="S13" s="3">
        <f t="shared" si="2"/>
        <v>10592203639</v>
      </c>
      <c r="U13" s="5">
        <f t="shared" si="3"/>
        <v>6.0105551385114574E-3</v>
      </c>
    </row>
    <row r="14" spans="1:21">
      <c r="A14" s="1" t="s">
        <v>24</v>
      </c>
      <c r="C14" s="3">
        <f>IFERROR(VLOOKUP(A14,'درآمد سود سهام'!A:S,13,0),0)</f>
        <v>1572425756</v>
      </c>
      <c r="E14" s="3">
        <f>IFERROR(VLOOKUP(A14,'درآمد ناشی از تغییر قیمت اوراق'!A:Q,9,0),0)</f>
        <v>-1684592851</v>
      </c>
      <c r="G14" s="3">
        <f>IFERROR(VLOOKUP(A14,'درآمد ناشی از فروش'!A:Q,9,0),0)</f>
        <v>0</v>
      </c>
      <c r="I14" s="3">
        <f t="shared" si="0"/>
        <v>-112167095</v>
      </c>
      <c r="K14" s="5">
        <f t="shared" si="1"/>
        <v>-1.136942435847879E-3</v>
      </c>
      <c r="M14" s="3">
        <f>IFERROR(VLOOKUP(A14,'درآمد سود سهام'!A:S,19,0),0)</f>
        <v>1572425756</v>
      </c>
      <c r="O14" s="3">
        <f>IFERROR(VLOOKUP(A14,'درآمد ناشی از تغییر قیمت اوراق'!A:Q,17,0),0)</f>
        <v>-1512883740</v>
      </c>
      <c r="Q14" s="3">
        <f>IFERROR(VLOOKUP(A14,'درآمد ناشی از فروش'!A:Q,17,0),0)</f>
        <v>2900272787</v>
      </c>
      <c r="S14" s="3">
        <f t="shared" si="2"/>
        <v>2959814803</v>
      </c>
      <c r="U14" s="5">
        <f t="shared" si="3"/>
        <v>1.6795494761554148E-3</v>
      </c>
    </row>
    <row r="15" spans="1:21">
      <c r="A15" s="1" t="s">
        <v>30</v>
      </c>
      <c r="C15" s="3">
        <f>IFERROR(VLOOKUP(A15,'درآمد سود سهام'!A:S,13,0),0)</f>
        <v>0</v>
      </c>
      <c r="E15" s="3">
        <f>IFERROR(VLOOKUP(A15,'درآمد ناشی از تغییر قیمت اوراق'!A:Q,9,0),0)</f>
        <v>2655898281</v>
      </c>
      <c r="G15" s="3">
        <f>IFERROR(VLOOKUP(A15,'درآمد ناشی از فروش'!A:Q,9,0),0)</f>
        <v>0</v>
      </c>
      <c r="I15" s="3">
        <f t="shared" si="0"/>
        <v>2655898281</v>
      </c>
      <c r="K15" s="5">
        <f t="shared" si="1"/>
        <v>2.6920581842333837E-2</v>
      </c>
      <c r="M15" s="3">
        <f>IFERROR(VLOOKUP(A15,'درآمد سود سهام'!A:S,19,0),0)</f>
        <v>0</v>
      </c>
      <c r="O15" s="3">
        <f>IFERROR(VLOOKUP(A15,'درآمد ناشی از تغییر قیمت اوراق'!A:Q,17,0),0)</f>
        <v>39209565143</v>
      </c>
      <c r="Q15" s="3">
        <f>IFERROR(VLOOKUP(A15,'درآمد ناشی از فروش'!A:Q,17,0),0)</f>
        <v>13659099217</v>
      </c>
      <c r="S15" s="3">
        <f t="shared" si="2"/>
        <v>52868664360</v>
      </c>
      <c r="U15" s="5">
        <f t="shared" si="3"/>
        <v>3.0000369428814715E-2</v>
      </c>
    </row>
    <row r="16" spans="1:21">
      <c r="A16" s="1" t="s">
        <v>32</v>
      </c>
      <c r="C16" s="3">
        <f>IFERROR(VLOOKUP(A16,'درآمد سود سهام'!A:S,13,0),0)</f>
        <v>0</v>
      </c>
      <c r="E16" s="3">
        <f>IFERROR(VLOOKUP(A16,'درآمد ناشی از تغییر قیمت اوراق'!A:Q,9,0),0)</f>
        <v>16269353354</v>
      </c>
      <c r="G16" s="3">
        <f>IFERROR(VLOOKUP(A16,'درآمد ناشی از فروش'!A:Q,9,0),0)</f>
        <v>0</v>
      </c>
      <c r="I16" s="3">
        <f t="shared" si="0"/>
        <v>16269353354</v>
      </c>
      <c r="K16" s="5">
        <f t="shared" si="1"/>
        <v>0.16490859669644309</v>
      </c>
      <c r="M16" s="3">
        <f>IFERROR(VLOOKUP(A16,'درآمد سود سهام'!A:S,19,0),0)</f>
        <v>0</v>
      </c>
      <c r="O16" s="3">
        <f>IFERROR(VLOOKUP(A16,'درآمد ناشی از تغییر قیمت اوراق'!A:Q,17,0),0)</f>
        <v>93415988165</v>
      </c>
      <c r="Q16" s="3">
        <f>IFERROR(VLOOKUP(A16,'درآمد ناشی از فروش'!A:Q,17,0),0)</f>
        <v>22775212768</v>
      </c>
      <c r="S16" s="3">
        <f t="shared" si="2"/>
        <v>116191200933</v>
      </c>
      <c r="U16" s="5">
        <f t="shared" si="3"/>
        <v>6.593279770852227E-2</v>
      </c>
    </row>
    <row r="17" spans="1:21">
      <c r="A17" s="1" t="s">
        <v>43</v>
      </c>
      <c r="C17" s="3">
        <f>IFERROR(VLOOKUP(A17,'درآمد سود سهام'!A:S,13,0),0)</f>
        <v>0</v>
      </c>
      <c r="E17" s="3">
        <f>IFERROR(VLOOKUP(A17,'درآمد ناشی از تغییر قیمت اوراق'!A:Q,9,0),0)</f>
        <v>24320846</v>
      </c>
      <c r="G17" s="3">
        <f>IFERROR(VLOOKUP(A17,'درآمد ناشی از فروش'!A:Q,9,0),0)</f>
        <v>0</v>
      </c>
      <c r="I17" s="3">
        <f t="shared" si="0"/>
        <v>24320846</v>
      </c>
      <c r="K17" s="5">
        <f t="shared" si="1"/>
        <v>2.4651972927640804E-4</v>
      </c>
      <c r="M17" s="3">
        <f>IFERROR(VLOOKUP(A17,'درآمد سود سهام'!A:S,19,0),0)</f>
        <v>0</v>
      </c>
      <c r="O17" s="3">
        <f>IFERROR(VLOOKUP(A17,'درآمد ناشی از تغییر قیمت اوراق'!A:Q,17,0),0)</f>
        <v>24320846</v>
      </c>
      <c r="Q17" s="3">
        <f>IFERROR(VLOOKUP(A17,'درآمد ناشی از فروش'!A:Q,17,0),0)</f>
        <v>0</v>
      </c>
      <c r="S17" s="3">
        <f t="shared" si="2"/>
        <v>24320846</v>
      </c>
      <c r="U17" s="5">
        <f t="shared" si="3"/>
        <v>1.3800885149149825E-5</v>
      </c>
    </row>
    <row r="18" spans="1:21">
      <c r="A18" s="1" t="s">
        <v>33</v>
      </c>
      <c r="C18" s="3">
        <f>IFERROR(VLOOKUP(A18,'درآمد سود سهام'!A:S,13,0),0)</f>
        <v>0</v>
      </c>
      <c r="E18" s="3">
        <f>IFERROR(VLOOKUP(A18,'درآمد ناشی از تغییر قیمت اوراق'!A:Q,9,0),0)</f>
        <v>-46206786167</v>
      </c>
      <c r="G18" s="3">
        <f>IFERROR(VLOOKUP(A18,'درآمد ناشی از فروش'!A:Q,9,0),0)</f>
        <v>0</v>
      </c>
      <c r="I18" s="3">
        <f t="shared" si="0"/>
        <v>-46206786167</v>
      </c>
      <c r="K18" s="5">
        <f t="shared" si="1"/>
        <v>-0.46835888918591551</v>
      </c>
      <c r="M18" s="3">
        <f>IFERROR(VLOOKUP(A18,'درآمد سود سهام'!A:S,19,0),0)</f>
        <v>0</v>
      </c>
      <c r="O18" s="3">
        <f>IFERROR(VLOOKUP(A18,'درآمد ناشی از تغییر قیمت اوراق'!A:Q,17,0),0)</f>
        <v>-46206528908</v>
      </c>
      <c r="Q18" s="3">
        <f>IFERROR(VLOOKUP(A18,'درآمد ناشی از فروش'!A:Q,17,0),0)</f>
        <v>43424336936</v>
      </c>
      <c r="S18" s="3">
        <f t="shared" si="2"/>
        <v>-2782191972</v>
      </c>
      <c r="U18" s="5">
        <f t="shared" si="3"/>
        <v>-1.578757246703452E-3</v>
      </c>
    </row>
    <row r="19" spans="1:21">
      <c r="A19" s="1" t="s">
        <v>23</v>
      </c>
      <c r="C19" s="3">
        <f>IFERROR(VLOOKUP(A19,'درآمد سود سهام'!A:S,13,0),0)</f>
        <v>4014213832</v>
      </c>
      <c r="E19" s="3">
        <f>IFERROR(VLOOKUP(A19,'درآمد ناشی از تغییر قیمت اوراق'!A:Q,9,0),0)</f>
        <v>-4191287710</v>
      </c>
      <c r="G19" s="3">
        <f>IFERROR(VLOOKUP(A19,'درآمد ناشی از فروش'!A:Q,9,0),0)</f>
        <v>0</v>
      </c>
      <c r="I19" s="3">
        <f t="shared" si="0"/>
        <v>-177073878</v>
      </c>
      <c r="K19" s="5">
        <f t="shared" si="1"/>
        <v>-1.7948472872400781E-3</v>
      </c>
      <c r="M19" s="3">
        <f>IFERROR(VLOOKUP(A19,'درآمد سود سهام'!A:S,19,0),0)</f>
        <v>4014213832</v>
      </c>
      <c r="O19" s="3">
        <f>IFERROR(VLOOKUP(A19,'درآمد ناشی از تغییر قیمت اوراق'!A:Q,17,0),0)</f>
        <v>-4115029643</v>
      </c>
      <c r="Q19" s="3">
        <f>IFERROR(VLOOKUP(A19,'درآمد ناشی از فروش'!A:Q,17,0),0)</f>
        <v>506591660</v>
      </c>
      <c r="S19" s="3">
        <f t="shared" si="2"/>
        <v>405775849</v>
      </c>
      <c r="U19" s="5">
        <f t="shared" si="3"/>
        <v>2.3025785732732167E-4</v>
      </c>
    </row>
    <row r="20" spans="1:21">
      <c r="A20" s="1" t="s">
        <v>38</v>
      </c>
      <c r="C20" s="3">
        <f>IFERROR(VLOOKUP(A20,'درآمد سود سهام'!A:S,13,0),0)</f>
        <v>0</v>
      </c>
      <c r="E20" s="3">
        <f>IFERROR(VLOOKUP(A20,'درآمد ناشی از تغییر قیمت اوراق'!A:Q,9,0),0)</f>
        <v>-30053821</v>
      </c>
      <c r="G20" s="3">
        <f>IFERROR(VLOOKUP(A20,'درآمد ناشی از فروش'!A:Q,9,0),0)</f>
        <v>-23788582</v>
      </c>
      <c r="I20" s="3">
        <f t="shared" si="0"/>
        <v>-53842403</v>
      </c>
      <c r="K20" s="5">
        <f t="shared" si="1"/>
        <v>-5.4575464238173544E-4</v>
      </c>
      <c r="M20" s="3">
        <f>IFERROR(VLOOKUP(A20,'درآمد سود سهام'!A:S,19,0),0)</f>
        <v>0</v>
      </c>
      <c r="O20" s="3">
        <f>IFERROR(VLOOKUP(A20,'درآمد ناشی از تغییر قیمت اوراق'!A:Q,17,0),0)</f>
        <v>-30053821</v>
      </c>
      <c r="Q20" s="3">
        <f>IFERROR(VLOOKUP(A20,'درآمد ناشی از فروش'!A:Q,17,0),0)</f>
        <v>-23788582</v>
      </c>
      <c r="S20" s="3">
        <f t="shared" si="2"/>
        <v>-53842403</v>
      </c>
      <c r="U20" s="5">
        <f t="shared" si="3"/>
        <v>-3.0552918264325182E-5</v>
      </c>
    </row>
    <row r="21" spans="1:21">
      <c r="A21" s="1" t="s">
        <v>20</v>
      </c>
      <c r="C21" s="3">
        <v>0</v>
      </c>
      <c r="E21" s="3">
        <f>IFERROR(VLOOKUP(A21,'درآمد ناشی از تغییر قیمت اوراق'!A:Q,9,0),0)</f>
        <v>-12722113975</v>
      </c>
      <c r="G21" s="3">
        <f>IFERROR(VLOOKUP(A21,'درآمد ناشی از فروش'!A:Q,9,0),0)</f>
        <v>0</v>
      </c>
      <c r="I21" s="3">
        <f t="shared" si="0"/>
        <v>-12722113975</v>
      </c>
      <c r="K21" s="5">
        <f t="shared" si="1"/>
        <v>-0.12895324829327925</v>
      </c>
      <c r="M21" s="3">
        <f>IFERROR(VLOOKUP(A21,'درآمد سود سهام'!A:S,19,0),0)</f>
        <v>244127793515</v>
      </c>
      <c r="O21" s="3">
        <f>IFERROR(VLOOKUP(A21,'درآمد ناشی از تغییر قیمت اوراق'!A:Q,17,0),0)</f>
        <v>-259495783885</v>
      </c>
      <c r="Q21" s="3">
        <f>IFERROR(VLOOKUP(A21,'درآمد ناشی از فروش'!A:Q,17,0),0)</f>
        <v>147361980579</v>
      </c>
      <c r="S21" s="3">
        <f t="shared" si="2"/>
        <v>131993990209</v>
      </c>
      <c r="U21" s="5">
        <f t="shared" si="3"/>
        <v>7.4900104184386335E-2</v>
      </c>
    </row>
    <row r="22" spans="1:21">
      <c r="A22" s="1" t="s">
        <v>42</v>
      </c>
      <c r="C22" s="3">
        <v>0</v>
      </c>
      <c r="E22" s="3">
        <f>IFERROR(VLOOKUP(A22,'درآمد ناشی از تغییر قیمت اوراق'!A:Q,9,0),0)</f>
        <v>-14724197</v>
      </c>
      <c r="G22" s="3">
        <f>IFERROR(VLOOKUP(A22,'درآمد ناشی از فروش'!A:Q,9,0),0)</f>
        <v>0</v>
      </c>
      <c r="I22" s="3">
        <f t="shared" si="0"/>
        <v>-14724197</v>
      </c>
      <c r="K22" s="5">
        <f t="shared" si="1"/>
        <v>-1.4924666100235573E-4</v>
      </c>
      <c r="M22" s="3">
        <f>IFERROR(VLOOKUP(A22,'درآمد سود سهام'!A:S,19,0),0)</f>
        <v>0</v>
      </c>
      <c r="O22" s="3">
        <f>IFERROR(VLOOKUP(A22,'درآمد ناشی از تغییر قیمت اوراق'!A:Q,17,0),0)</f>
        <v>-14724197</v>
      </c>
      <c r="Q22" s="3">
        <f>IFERROR(VLOOKUP(A22,'درآمد ناشی از فروش'!A:Q,17,0),0)</f>
        <v>0</v>
      </c>
      <c r="S22" s="3">
        <f t="shared" si="2"/>
        <v>-14724197</v>
      </c>
      <c r="U22" s="5">
        <f t="shared" si="3"/>
        <v>-8.3552583536961013E-6</v>
      </c>
    </row>
    <row r="23" spans="1:21">
      <c r="A23" s="1" t="s">
        <v>27</v>
      </c>
      <c r="C23" s="3">
        <v>0</v>
      </c>
      <c r="E23" s="3">
        <f>IFERROR(VLOOKUP(A23,'درآمد ناشی از تغییر قیمت اوراق'!A:Q,9,0),0)</f>
        <v>12753094559</v>
      </c>
      <c r="G23" s="3">
        <f>IFERROR(VLOOKUP(A23,'درآمد ناشی از فروش'!A:Q,9,0),0)</f>
        <v>0</v>
      </c>
      <c r="I23" s="3">
        <f t="shared" si="0"/>
        <v>12753094559</v>
      </c>
      <c r="K23" s="5">
        <f t="shared" si="1"/>
        <v>0.12926727212207637</v>
      </c>
      <c r="M23" s="3">
        <f>IFERROR(VLOOKUP(A23,'درآمد سود سهام'!A:S,19,0),0)</f>
        <v>0</v>
      </c>
      <c r="O23" s="3">
        <f>IFERROR(VLOOKUP(A23,'درآمد ناشی از تغییر قیمت اوراق'!A:Q,17,0),0)</f>
        <v>22329660176</v>
      </c>
      <c r="Q23" s="3">
        <f>IFERROR(VLOOKUP(A23,'درآمد ناشی از فروش'!A:Q,17,0),0)</f>
        <v>18166323867</v>
      </c>
      <c r="S23" s="3">
        <f t="shared" si="2"/>
        <v>40495984043</v>
      </c>
      <c r="U23" s="5">
        <f t="shared" si="3"/>
        <v>2.2979481255678648E-2</v>
      </c>
    </row>
    <row r="24" spans="1:21">
      <c r="A24" s="1" t="s">
        <v>41</v>
      </c>
      <c r="C24" s="3">
        <f>IFERROR(VLOOKUP(A24,'درآمد سود سهام'!A:S,13,0),0)</f>
        <v>0</v>
      </c>
      <c r="E24" s="3">
        <f>IFERROR(VLOOKUP(A24,'درآمد ناشی از تغییر قیمت اوراق'!A:Q,9,0),0)</f>
        <v>-24421080</v>
      </c>
      <c r="G24" s="3">
        <f>IFERROR(VLOOKUP(A24,'درآمد ناشی از فروش'!A:Q,9,0),0)</f>
        <v>0</v>
      </c>
      <c r="I24" s="3">
        <f t="shared" si="0"/>
        <v>-24421080</v>
      </c>
      <c r="K24" s="5">
        <f t="shared" si="1"/>
        <v>-2.4753571607819496E-4</v>
      </c>
      <c r="M24" s="3">
        <f>IFERROR(VLOOKUP(A24,'درآمد سود سهام'!A:S,19,0),0)</f>
        <v>0</v>
      </c>
      <c r="O24" s="3">
        <f>IFERROR(VLOOKUP(A24,'درآمد ناشی از تغییر قیمت اوراق'!A:Q,17,0),0)</f>
        <v>-24421080</v>
      </c>
      <c r="Q24" s="3">
        <f>IFERROR(VLOOKUP(A24,'درآمد ناشی از فروش'!A:Q,17,0),0)</f>
        <v>78829237197</v>
      </c>
      <c r="S24" s="3">
        <f t="shared" si="2"/>
        <v>78804816117</v>
      </c>
      <c r="U24" s="5">
        <f t="shared" si="3"/>
        <v>4.4717861230262633E-2</v>
      </c>
    </row>
    <row r="25" spans="1:21">
      <c r="A25" s="1" t="s">
        <v>39</v>
      </c>
      <c r="C25" s="3">
        <f>IFERROR(VLOOKUP(A25,'درآمد سود سهام'!A:S,13,0),0)</f>
        <v>0</v>
      </c>
      <c r="E25" s="3">
        <f>IFERROR(VLOOKUP(A25,'درآمد ناشی از تغییر قیمت اوراق'!A:Q,9,0),0)</f>
        <v>-87035950</v>
      </c>
      <c r="G25" s="3">
        <f>IFERROR(VLOOKUP(A25,'درآمد ناشی از فروش'!A:Q,9,0),0)</f>
        <v>0</v>
      </c>
      <c r="I25" s="3">
        <f t="shared" si="0"/>
        <v>-87035950</v>
      </c>
      <c r="K25" s="5">
        <f t="shared" si="1"/>
        <v>-8.8220939482594419E-4</v>
      </c>
      <c r="M25" s="3">
        <f>IFERROR(VLOOKUP(A25,'درآمد سود سهام'!A:S,19,0),0)</f>
        <v>0</v>
      </c>
      <c r="O25" s="3">
        <f>IFERROR(VLOOKUP(A25,'درآمد ناشی از تغییر قیمت اوراق'!A:Q,17,0),0)</f>
        <v>-87035950</v>
      </c>
      <c r="Q25" s="3">
        <f>IFERROR(VLOOKUP(A25,'درآمد ناشی از فروش'!A:Q,17,0),0)</f>
        <v>0</v>
      </c>
      <c r="S25" s="3">
        <f t="shared" si="2"/>
        <v>-87035950</v>
      </c>
      <c r="U25" s="5">
        <f t="shared" si="3"/>
        <v>-4.9388625288657585E-5</v>
      </c>
    </row>
    <row r="26" spans="1:21">
      <c r="A26" s="1" t="s">
        <v>17</v>
      </c>
      <c r="C26" s="3">
        <f>IFERROR(VLOOKUP(A26,'درآمد سود سهام'!A:S,13,0),0)</f>
        <v>0</v>
      </c>
      <c r="E26" s="3">
        <f>IFERROR(VLOOKUP(A26,'درآمد ناشی از تغییر قیمت اوراق'!A:Q,9,0),0)</f>
        <v>-2520619538</v>
      </c>
      <c r="G26" s="3">
        <f>IFERROR(VLOOKUP(A26,'درآمد ناشی از فروش'!A:Q,9,0),0)</f>
        <v>0</v>
      </c>
      <c r="I26" s="3">
        <f t="shared" si="0"/>
        <v>-2520619538</v>
      </c>
      <c r="K26" s="5">
        <f t="shared" si="1"/>
        <v>-2.5549376288825837E-2</v>
      </c>
      <c r="M26" s="3">
        <f>IFERROR(VLOOKUP(A26,'درآمد سود سهام'!A:S,19,0),0)</f>
        <v>0</v>
      </c>
      <c r="O26" s="3">
        <f>IFERROR(VLOOKUP(A26,'درآمد ناشی از تغییر قیمت اوراق'!A:Q,17,0),0)</f>
        <v>28409212722</v>
      </c>
      <c r="Q26" s="3">
        <f>IFERROR(VLOOKUP(A26,'درآمد ناشی از فروش'!A:Q,17,0),0)</f>
        <v>0</v>
      </c>
      <c r="S26" s="3">
        <f t="shared" si="2"/>
        <v>28409212722</v>
      </c>
      <c r="U26" s="5">
        <f t="shared" si="3"/>
        <v>1.6120832390209127E-2</v>
      </c>
    </row>
    <row r="27" spans="1:21">
      <c r="A27" s="1" t="s">
        <v>16</v>
      </c>
      <c r="C27" s="3">
        <f>IFERROR(VLOOKUP(A27,'درآمد سود سهام'!A:S,13,0),0)</f>
        <v>0</v>
      </c>
      <c r="E27" s="3">
        <f>IFERROR(VLOOKUP(A27,'درآمد ناشی از تغییر قیمت اوراق'!A:Q,9,0),0)</f>
        <v>686755612</v>
      </c>
      <c r="G27" s="3">
        <f>IFERROR(VLOOKUP(A27,'درآمد ناشی از فروش'!A:Q,9,0),0)</f>
        <v>0</v>
      </c>
      <c r="I27" s="3">
        <f t="shared" si="0"/>
        <v>686755612</v>
      </c>
      <c r="K27" s="5">
        <f t="shared" si="1"/>
        <v>6.9610575038916789E-3</v>
      </c>
      <c r="M27" s="3">
        <f>IFERROR(VLOOKUP(A27,'درآمد سود سهام'!A:S,19,0),0)</f>
        <v>24638081500</v>
      </c>
      <c r="O27" s="3">
        <f>IFERROR(VLOOKUP(A27,'درآمد ناشی از تغییر قیمت اوراق'!A:Q,17,0),0)</f>
        <v>-12882003339</v>
      </c>
      <c r="Q27" s="3">
        <f>IFERROR(VLOOKUP(A27,'درآمد ناشی از فروش'!A:Q,17,0),0)</f>
        <v>-10737711043</v>
      </c>
      <c r="S27" s="3">
        <f t="shared" si="2"/>
        <v>1018367118</v>
      </c>
      <c r="U27" s="5">
        <f t="shared" si="3"/>
        <v>5.778733040449624E-4</v>
      </c>
    </row>
    <row r="28" spans="1:21">
      <c r="A28" s="1" t="s">
        <v>37</v>
      </c>
      <c r="C28" s="3">
        <f>IFERROR(VLOOKUP(A28,'درآمد سود سهام'!A:S,13,0),0)</f>
        <v>0</v>
      </c>
      <c r="E28" s="3">
        <f>IFERROR(VLOOKUP(A28,'درآمد ناشی از تغییر قیمت اوراق'!A:Q,9,0),0)</f>
        <v>369716380</v>
      </c>
      <c r="G28" s="3">
        <f>IFERROR(VLOOKUP(A28,'درآمد ناشی از فروش'!A:Q,9,0),0)</f>
        <v>0</v>
      </c>
      <c r="I28" s="3">
        <f t="shared" si="0"/>
        <v>369716380</v>
      </c>
      <c r="K28" s="5">
        <f t="shared" si="1"/>
        <v>3.7475004737357247E-3</v>
      </c>
      <c r="M28" s="3">
        <f>IFERROR(VLOOKUP(A28,'درآمد سود سهام'!A:S,19,0),0)</f>
        <v>0</v>
      </c>
      <c r="O28" s="3">
        <f>IFERROR(VLOOKUP(A28,'درآمد ناشی از تغییر قیمت اوراق'!A:Q,17,0),0)</f>
        <v>369716380</v>
      </c>
      <c r="Q28" s="3">
        <f>IFERROR(VLOOKUP(A28,'درآمد ناشی از فروش'!A:Q,17,0),0)</f>
        <v>0</v>
      </c>
      <c r="S28" s="3">
        <f t="shared" si="2"/>
        <v>369716380</v>
      </c>
      <c r="U28" s="5">
        <f t="shared" si="3"/>
        <v>2.0979588037930232E-4</v>
      </c>
    </row>
    <row r="29" spans="1:21">
      <c r="A29" s="1" t="s">
        <v>21</v>
      </c>
      <c r="C29" s="3">
        <f>IFERROR(VLOOKUP(A29,'درآمد سود سهام'!A:S,13,0),0)</f>
        <v>0</v>
      </c>
      <c r="E29" s="3">
        <f>IFERROR(VLOOKUP(A29,'درآمد ناشی از تغییر قیمت اوراق'!A:Q,9,0),0)</f>
        <v>-476130436</v>
      </c>
      <c r="G29" s="3">
        <f>IFERROR(VLOOKUP(A29,'درآمد ناشی از فروش'!A:Q,9,0),0)</f>
        <v>0</v>
      </c>
      <c r="I29" s="3">
        <f t="shared" si="0"/>
        <v>-476130436</v>
      </c>
      <c r="K29" s="5">
        <f t="shared" si="1"/>
        <v>-4.8261292466133011E-3</v>
      </c>
      <c r="M29" s="3">
        <f>IFERROR(VLOOKUP(A29,'درآمد سود سهام'!A:S,19,0),0)</f>
        <v>0</v>
      </c>
      <c r="O29" s="3">
        <f>IFERROR(VLOOKUP(A29,'درآمد ناشی از تغییر قیمت اوراق'!A:Q,17,0),0)</f>
        <v>-8768335874</v>
      </c>
      <c r="Q29" s="3">
        <f>IFERROR(VLOOKUP(A29,'درآمد ناشی از فروش'!A:Q,17,0),0)</f>
        <v>-14848614076</v>
      </c>
      <c r="S29" s="3">
        <f t="shared" si="2"/>
        <v>-23616949950</v>
      </c>
      <c r="U29" s="5">
        <f t="shared" si="3"/>
        <v>-1.3401458725291452E-2</v>
      </c>
    </row>
    <row r="30" spans="1:21">
      <c r="A30" s="1" t="s">
        <v>28</v>
      </c>
      <c r="C30" s="3">
        <f>IFERROR(VLOOKUP(A30,'درآمد سود سهام'!A:S,13,0),0)</f>
        <v>0</v>
      </c>
      <c r="E30" s="3">
        <f>IFERROR(VLOOKUP(A30,'درآمد ناشی از تغییر قیمت اوراق'!A:Q,9,0),0)</f>
        <v>-109677339355</v>
      </c>
      <c r="G30" s="3">
        <f>IFERROR(VLOOKUP(A30,'درآمد ناشی از فروش'!A:Q,9,0),0)</f>
        <v>227308796667</v>
      </c>
      <c r="I30" s="3">
        <f t="shared" si="0"/>
        <v>117631457312</v>
      </c>
      <c r="K30" s="5">
        <f t="shared" si="1"/>
        <v>1.192330028772173</v>
      </c>
      <c r="M30" s="3">
        <f>IFERROR(VLOOKUP(A30,'درآمد سود سهام'!A:S,19,0),0)</f>
        <v>0</v>
      </c>
      <c r="O30" s="3">
        <f>IFERROR(VLOOKUP(A30,'درآمد ناشی از تغییر قیمت اوراق'!A:Q,17,0),0)</f>
        <v>237250770698</v>
      </c>
      <c r="Q30" s="3">
        <f>IFERROR(VLOOKUP(A30,'درآمد ناشی از فروش'!A:Q,17,0),0)</f>
        <v>263434030710</v>
      </c>
      <c r="S30" s="3">
        <f t="shared" si="2"/>
        <v>500684801408</v>
      </c>
      <c r="U30" s="5">
        <f t="shared" si="3"/>
        <v>0.28411402465838143</v>
      </c>
    </row>
    <row r="31" spans="1:21">
      <c r="A31" s="1" t="s">
        <v>31</v>
      </c>
      <c r="C31" s="3">
        <f>IFERROR(VLOOKUP(A31,'درآمد سود سهام'!A:S,13,0),0)</f>
        <v>0</v>
      </c>
      <c r="E31" s="3">
        <f>IFERROR(VLOOKUP(A31,'درآمد ناشی از تغییر قیمت اوراق'!A:Q,9,0),0)</f>
        <v>2303013748</v>
      </c>
      <c r="G31" s="3">
        <f>IFERROR(VLOOKUP(A31,'درآمد ناشی از فروش'!A:Q,9,0),0)</f>
        <v>0</v>
      </c>
      <c r="I31" s="3">
        <f t="shared" si="0"/>
        <v>2303013748</v>
      </c>
      <c r="K31" s="5">
        <f t="shared" si="1"/>
        <v>2.3343691484942829E-2</v>
      </c>
      <c r="M31" s="3">
        <f>IFERROR(VLOOKUP(A31,'درآمد سود سهام'!A:S,19,0),0)</f>
        <v>0</v>
      </c>
      <c r="O31" s="3">
        <f>IFERROR(VLOOKUP(A31,'درآمد ناشی از تغییر قیمت اوراق'!A:Q,17,0),0)</f>
        <v>5654692508</v>
      </c>
      <c r="Q31" s="3">
        <f>IFERROR(VLOOKUP(A31,'درآمد ناشی از فروش'!A:Q,17,0),0)</f>
        <v>6908504397</v>
      </c>
      <c r="S31" s="3">
        <f t="shared" si="2"/>
        <v>12563196905</v>
      </c>
      <c r="U31" s="5">
        <f t="shared" si="3"/>
        <v>7.1289969761767144E-3</v>
      </c>
    </row>
    <row r="32" spans="1:21">
      <c r="A32" s="1" t="s">
        <v>36</v>
      </c>
      <c r="C32" s="3">
        <f>IFERROR(VLOOKUP(A32,'درآمد سود سهام'!A:S,13,0),0)</f>
        <v>0</v>
      </c>
      <c r="E32" s="3">
        <f>IFERROR(VLOOKUP(A32,'درآمد ناشی از تغییر قیمت اوراق'!A:Q,9,0),0)</f>
        <v>-2441564088</v>
      </c>
      <c r="G32" s="3">
        <f>IFERROR(VLOOKUP(A32,'درآمد ناشی از فروش'!A:Q,9,0),0)</f>
        <v>1271102927</v>
      </c>
      <c r="I32" s="3">
        <f t="shared" si="0"/>
        <v>-1170461161</v>
      </c>
      <c r="K32" s="5">
        <f t="shared" si="1"/>
        <v>-1.1863969227808533E-2</v>
      </c>
      <c r="M32" s="3">
        <f>IFERROR(VLOOKUP(A32,'درآمد سود سهام'!A:S,19,0),0)</f>
        <v>0</v>
      </c>
      <c r="O32" s="3">
        <f>IFERROR(VLOOKUP(A32,'درآمد ناشی از تغییر قیمت اوراق'!A:Q,17,0),0)</f>
        <v>4201815787</v>
      </c>
      <c r="Q32" s="3">
        <f>IFERROR(VLOOKUP(A32,'درآمد ناشی از فروش'!A:Q,17,0),0)</f>
        <v>19056038471</v>
      </c>
      <c r="S32" s="3">
        <f t="shared" si="2"/>
        <v>23257854258</v>
      </c>
      <c r="U32" s="5">
        <f t="shared" si="3"/>
        <v>1.3197689563526007E-2</v>
      </c>
    </row>
    <row r="33" spans="1:21">
      <c r="A33" s="1" t="s">
        <v>45</v>
      </c>
      <c r="C33" s="3">
        <f>IFERROR(VLOOKUP(A33,'درآمد سود سهام'!A:S,13,0),0)</f>
        <v>0</v>
      </c>
      <c r="E33" s="3">
        <f>IFERROR(VLOOKUP(A33,'درآمد ناشی از تغییر قیمت اوراق'!A:Q,9,0),0)</f>
        <v>139752753</v>
      </c>
      <c r="G33" s="3">
        <f>IFERROR(VLOOKUP(A33,'درآمد ناشی از فروش'!A:Q,9,0),0)</f>
        <v>0</v>
      </c>
      <c r="I33" s="3">
        <f t="shared" si="0"/>
        <v>139752753</v>
      </c>
      <c r="K33" s="5">
        <f t="shared" si="1"/>
        <v>1.41655478741129E-3</v>
      </c>
      <c r="M33" s="3">
        <f>IFERROR(VLOOKUP(A33,'درآمد سود سهام'!A:S,19,0),0)</f>
        <v>0</v>
      </c>
      <c r="O33" s="3">
        <f>IFERROR(VLOOKUP(A33,'درآمد ناشی از تغییر قیمت اوراق'!A:Q,17,0),0)</f>
        <v>139752753</v>
      </c>
      <c r="Q33" s="3">
        <f>IFERROR(VLOOKUP(A33,'درآمد ناشی از فروش'!A:Q,17,0),0)</f>
        <v>0</v>
      </c>
      <c r="S33" s="3">
        <f t="shared" si="2"/>
        <v>139752753</v>
      </c>
      <c r="U33" s="5">
        <f t="shared" si="3"/>
        <v>7.9302820857074771E-5</v>
      </c>
    </row>
    <row r="34" spans="1:21">
      <c r="A34" s="1" t="s">
        <v>44</v>
      </c>
      <c r="C34" s="3">
        <f>IFERROR(VLOOKUP(A34,'درآمد سود سهام'!A:S,13,0),0)</f>
        <v>0</v>
      </c>
      <c r="E34" s="3">
        <f>IFERROR(VLOOKUP(A34,'درآمد ناشی از تغییر قیمت اوراق'!A:Q,9,0),0)</f>
        <v>-25174193</v>
      </c>
      <c r="G34" s="3">
        <f>IFERROR(VLOOKUP(A34,'درآمد ناشی از فروش'!A:Q,9,0),0)</f>
        <v>0</v>
      </c>
      <c r="I34" s="3">
        <f t="shared" si="0"/>
        <v>-25174193</v>
      </c>
      <c r="K34" s="5">
        <f t="shared" si="1"/>
        <v>-2.5516938198252013E-4</v>
      </c>
      <c r="M34" s="3">
        <f>IFERROR(VLOOKUP(A34,'درآمد سود سهام'!A:S,19,0),0)</f>
        <v>0</v>
      </c>
      <c r="O34" s="3">
        <f>IFERROR(VLOOKUP(A34,'درآمد ناشی از تغییر قیمت اوراق'!A:Q,17,0),0)</f>
        <v>-25174193</v>
      </c>
      <c r="Q34" s="3">
        <f>IFERROR(VLOOKUP(A34,'درآمد ناشی از فروش'!A:Q,17,0),0)</f>
        <v>48697063246</v>
      </c>
      <c r="S34" s="3">
        <f t="shared" si="2"/>
        <v>48671889053</v>
      </c>
      <c r="U34" s="5">
        <f t="shared" si="3"/>
        <v>2.7618905642205687E-2</v>
      </c>
    </row>
    <row r="35" spans="1:21">
      <c r="A35" s="1" t="s">
        <v>29</v>
      </c>
      <c r="C35" s="3">
        <f>IFERROR(VLOOKUP(A35,'درآمد سود سهام'!A:S,13,0),0)</f>
        <v>0</v>
      </c>
      <c r="E35" s="3">
        <f>IFERROR(VLOOKUP(A35,'درآمد ناشی از تغییر قیمت اوراق'!A:Q,9,0),0)</f>
        <v>5623975024</v>
      </c>
      <c r="G35" s="3">
        <f>IFERROR(VLOOKUP(A35,'درآمد ناشی از فروش'!A:Q,9,0),0)</f>
        <v>0</v>
      </c>
      <c r="I35" s="3">
        <f t="shared" si="0"/>
        <v>5623975024</v>
      </c>
      <c r="K35" s="5">
        <f t="shared" si="1"/>
        <v>5.7005451223767482E-2</v>
      </c>
      <c r="M35" s="3">
        <f>IFERROR(VLOOKUP(A35,'درآمد سود سهام'!A:S,19,0),0)</f>
        <v>0</v>
      </c>
      <c r="O35" s="3">
        <f>IFERROR(VLOOKUP(A35,'درآمد ناشی از تغییر قیمت اوراق'!A:Q,17,0),0)</f>
        <v>57363572641</v>
      </c>
      <c r="Q35" s="3">
        <f>IFERROR(VLOOKUP(A35,'درآمد ناشی از فروش'!A:Q,17,0),0)</f>
        <v>61080799943</v>
      </c>
      <c r="S35" s="3">
        <f t="shared" si="2"/>
        <v>118444372584</v>
      </c>
      <c r="U35" s="5">
        <f t="shared" si="3"/>
        <v>6.7211361915407636E-2</v>
      </c>
    </row>
    <row r="36" spans="1:21">
      <c r="A36" s="1" t="s">
        <v>511</v>
      </c>
      <c r="C36" s="3">
        <f>IFERROR(VLOOKUP(A36,'درآمد سود سهام'!A:S,13,0),0)</f>
        <v>0</v>
      </c>
      <c r="E36" s="3">
        <f>IFERROR(VLOOKUP(A36,'درآمد ناشی از تغییر قیمت اوراق'!A:Q,9,0),0)</f>
        <v>684800328</v>
      </c>
      <c r="G36" s="3">
        <f>IFERROR(VLOOKUP(A36,'درآمد ناشی از فروش'!A:Q,9,0),0)</f>
        <v>0</v>
      </c>
      <c r="I36" s="3">
        <f t="shared" si="0"/>
        <v>684800328</v>
      </c>
      <c r="K36" s="5">
        <f t="shared" si="1"/>
        <v>6.9412384530930966E-3</v>
      </c>
      <c r="M36" s="3">
        <f>IFERROR(VLOOKUP(A36,'درآمد سود سهام'!A:S,19,0),0)</f>
        <v>0</v>
      </c>
      <c r="O36" s="3">
        <f>IFERROR(VLOOKUP(A36,'درآمد ناشی از تغییر قیمت اوراق'!A:Q,17,0),0)</f>
        <v>684800328</v>
      </c>
      <c r="Q36" s="3">
        <f>IFERROR(VLOOKUP(A36,'درآمد ناشی از فروش'!A:Q,17,0),0)</f>
        <v>0</v>
      </c>
      <c r="S36" s="3">
        <f t="shared" si="2"/>
        <v>684800328</v>
      </c>
      <c r="U36" s="5">
        <f t="shared" si="3"/>
        <v>3.8859053985326535E-4</v>
      </c>
    </row>
    <row r="37" spans="1:21">
      <c r="A37" s="1" t="s">
        <v>512</v>
      </c>
      <c r="C37" s="3">
        <f>IFERROR(VLOOKUP(A37,'درآمد سود سهام'!A:S,13,0),0)</f>
        <v>0</v>
      </c>
      <c r="E37" s="3">
        <f>IFERROR(VLOOKUP(A37,'درآمد ناشی از تغییر قیمت اوراق'!A:Q,9,0),0)</f>
        <v>2214880231</v>
      </c>
      <c r="G37" s="3">
        <f>IFERROR(VLOOKUP(A37,'درآمد ناشی از فروش'!A:Q,9,0),0)</f>
        <v>0</v>
      </c>
      <c r="I37" s="3">
        <f t="shared" si="0"/>
        <v>2214880231</v>
      </c>
      <c r="K37" s="5">
        <f t="shared" si="1"/>
        <v>2.2450356986997416E-2</v>
      </c>
      <c r="M37" s="3">
        <f>IFERROR(VLOOKUP(A37,'درآمد سود سهام'!A:S,19,0),0)</f>
        <v>0</v>
      </c>
      <c r="O37" s="3">
        <f>IFERROR(VLOOKUP(A37,'درآمد ناشی از تغییر قیمت اوراق'!A:Q,17,0),0)</f>
        <v>2214880231</v>
      </c>
      <c r="Q37" s="3">
        <f>IFERROR(VLOOKUP(A37,'درآمد ناشی از فروش'!A:Q,17,0),0)</f>
        <v>0</v>
      </c>
      <c r="S37" s="3">
        <f t="shared" si="2"/>
        <v>2214880231</v>
      </c>
      <c r="U37" s="5">
        <f t="shared" si="3"/>
        <v>1.2568357074072766E-3</v>
      </c>
    </row>
    <row r="38" spans="1:21">
      <c r="A38" s="1" t="s">
        <v>513</v>
      </c>
      <c r="C38" s="3">
        <f>IFERROR(VLOOKUP(A38,'درآمد سود سهام'!A:S,13,0),0)</f>
        <v>0</v>
      </c>
      <c r="E38" s="3">
        <f>IFERROR(VLOOKUP(A38,'درآمد ناشی از تغییر قیمت اوراق'!A:Q,9,0),0)</f>
        <v>33028823</v>
      </c>
      <c r="G38" s="3">
        <f>IFERROR(VLOOKUP(A38,'درآمد ناشی از فروش'!A:Q,9,0),0)</f>
        <v>0</v>
      </c>
      <c r="I38" s="3">
        <f t="shared" si="0"/>
        <v>33028823</v>
      </c>
      <c r="K38" s="5">
        <f t="shared" si="1"/>
        <v>3.3478508536579688E-4</v>
      </c>
      <c r="M38" s="3">
        <f>IFERROR(VLOOKUP(A38,'درآمد سود سهام'!A:S,19,0),0)</f>
        <v>0</v>
      </c>
      <c r="O38" s="3">
        <f>IFERROR(VLOOKUP(A38,'درآمد ناشی از تغییر قیمت اوراق'!A:Q,17,0),0)</f>
        <v>33028823</v>
      </c>
      <c r="Q38" s="3">
        <f>IFERROR(VLOOKUP(A38,'درآمد ناشی از فروش'!A:Q,17,0),0)</f>
        <v>0</v>
      </c>
      <c r="S38" s="3">
        <f t="shared" si="2"/>
        <v>33028823</v>
      </c>
      <c r="U38" s="5">
        <f t="shared" si="3"/>
        <v>1.8742234247714827E-5</v>
      </c>
    </row>
    <row r="39" spans="1:21">
      <c r="A39" s="1" t="s">
        <v>514</v>
      </c>
      <c r="C39" s="3">
        <f>IFERROR(VLOOKUP(A39,'درآمد سود سهام'!A:S,13,0),0)</f>
        <v>0</v>
      </c>
      <c r="E39" s="3">
        <f>IFERROR(VLOOKUP(A39,'درآمد ناشی از تغییر قیمت اوراق'!A:Q,9,0),0)</f>
        <v>32732026</v>
      </c>
      <c r="G39" s="3">
        <f>IFERROR(VLOOKUP(A39,'درآمد ناشی از فروش'!A:Q,9,0),0)</f>
        <v>0</v>
      </c>
      <c r="I39" s="3">
        <f t="shared" si="0"/>
        <v>32732026</v>
      </c>
      <c r="K39" s="5">
        <f t="shared" si="1"/>
        <v>3.3177670662395335E-4</v>
      </c>
      <c r="M39" s="3">
        <f>IFERROR(VLOOKUP(A39,'درآمد سود سهام'!A:S,19,0),0)</f>
        <v>0</v>
      </c>
      <c r="O39" s="3">
        <f>IFERROR(VLOOKUP(A39,'درآمد ناشی از تغییر قیمت اوراق'!A:Q,17,0),0)</f>
        <v>32732026</v>
      </c>
      <c r="Q39" s="3">
        <f>IFERROR(VLOOKUP(A39,'درآمد ناشی از فروش'!A:Q,17,0),0)</f>
        <v>0</v>
      </c>
      <c r="S39" s="3">
        <f t="shared" si="2"/>
        <v>32732026</v>
      </c>
      <c r="U39" s="5">
        <f t="shared" si="3"/>
        <v>1.8573816532738457E-5</v>
      </c>
    </row>
    <row r="40" spans="1:21">
      <c r="A40" s="1" t="s">
        <v>508</v>
      </c>
      <c r="C40" s="3">
        <f>IFERROR(VLOOKUP(A40,'درآمد سود سهام'!A:S,13,0),0)</f>
        <v>0</v>
      </c>
      <c r="E40" s="3">
        <f>IFERROR(VLOOKUP(A40,'درآمد ناشی از تغییر قیمت اوراق'!A:Q,9,0),0)</f>
        <v>1998922807</v>
      </c>
      <c r="G40" s="3">
        <f>IFERROR(VLOOKUP(A40,'درآمد ناشی از فروش'!A:Q,9,0),0)</f>
        <v>-10952094</v>
      </c>
      <c r="I40" s="3">
        <f t="shared" si="0"/>
        <v>1987970713</v>
      </c>
      <c r="K40" s="5">
        <f t="shared" si="1"/>
        <v>2.0150368205867009E-2</v>
      </c>
      <c r="M40" s="3">
        <f>IFERROR(VLOOKUP(A40,'درآمد سود سهام'!A:S,19,0),0)</f>
        <v>0</v>
      </c>
      <c r="O40" s="3">
        <f>IFERROR(VLOOKUP(A40,'درآمد ناشی از تغییر قیمت اوراق'!A:Q,17,0),0)</f>
        <v>1998922807</v>
      </c>
      <c r="Q40" s="3">
        <f>IFERROR(VLOOKUP(A40,'درآمد ناشی از فروش'!A:Q,17,0),0)</f>
        <v>-10952094</v>
      </c>
      <c r="S40" s="3">
        <f t="shared" si="2"/>
        <v>1987970713</v>
      </c>
      <c r="U40" s="5">
        <f t="shared" si="3"/>
        <v>1.1280757046850463E-3</v>
      </c>
    </row>
    <row r="41" spans="1:21">
      <c r="A41" s="1" t="s">
        <v>515</v>
      </c>
      <c r="C41" s="3">
        <f>IFERROR(VLOOKUP(A41,'درآمد سود سهام'!A:S,13,0),0)</f>
        <v>0</v>
      </c>
      <c r="E41" s="3">
        <f>IFERROR(VLOOKUP(A41,'درآمد ناشی از تغییر قیمت اوراق'!A:Q,9,0),0)</f>
        <v>34737917</v>
      </c>
      <c r="G41" s="3">
        <f>IFERROR(VLOOKUP(A41,'درآمد ناشی از فروش'!A:Q,9,0),0)</f>
        <v>0</v>
      </c>
      <c r="I41" s="3">
        <f t="shared" si="0"/>
        <v>34737917</v>
      </c>
      <c r="K41" s="5">
        <f t="shared" si="1"/>
        <v>3.5210871753664871E-4</v>
      </c>
      <c r="M41" s="3">
        <f>IFERROR(VLOOKUP(A41,'درآمد سود سهام'!A:S,19,0),0)</f>
        <v>0</v>
      </c>
      <c r="O41" s="3">
        <f>IFERROR(VLOOKUP(A41,'درآمد ناشی از تغییر قیمت اوراق'!A:Q,17,0),0)</f>
        <v>34737917</v>
      </c>
      <c r="Q41" s="3">
        <f>IFERROR(VLOOKUP(A41,'درآمد ناشی از فروش'!A:Q,17,0),0)</f>
        <v>0</v>
      </c>
      <c r="S41" s="3">
        <f t="shared" si="2"/>
        <v>34737917</v>
      </c>
      <c r="U41" s="5">
        <f t="shared" si="3"/>
        <v>1.9712061119818744E-5</v>
      </c>
    </row>
    <row r="42" spans="1:21">
      <c r="A42" s="1" t="s">
        <v>516</v>
      </c>
      <c r="C42" s="3">
        <f>IFERROR(VLOOKUP(A42,'درآمد سود سهام'!A:S,13,0),0)</f>
        <v>0</v>
      </c>
      <c r="E42" s="3">
        <f>IFERROR(VLOOKUP(A42,'درآمد ناشی از تغییر قیمت اوراق'!A:Q,9,0),0)</f>
        <v>2943559</v>
      </c>
      <c r="G42" s="3">
        <f>IFERROR(VLOOKUP(A42,'درآمد ناشی از فروش'!A:Q,9,0),0)</f>
        <v>0</v>
      </c>
      <c r="I42" s="3">
        <f t="shared" si="0"/>
        <v>2943559</v>
      </c>
      <c r="K42" s="5">
        <f t="shared" si="1"/>
        <v>2.983635387474327E-5</v>
      </c>
      <c r="M42" s="3">
        <f>IFERROR(VLOOKUP(A42,'درآمد سود سهام'!A:S,19,0),0)</f>
        <v>0</v>
      </c>
      <c r="O42" s="3">
        <f>IFERROR(VLOOKUP(A42,'درآمد ناشی از تغییر قیمت اوراق'!A:Q,17,0),0)</f>
        <v>2943559</v>
      </c>
      <c r="Q42" s="3">
        <f>IFERROR(VLOOKUP(A42,'درآمد ناشی از فروش'!A:Q,17,0),0)</f>
        <v>0</v>
      </c>
      <c r="S42" s="3">
        <f t="shared" si="2"/>
        <v>2943559</v>
      </c>
      <c r="U42" s="5">
        <f t="shared" si="3"/>
        <v>1.6703251066490989E-6</v>
      </c>
    </row>
    <row r="43" spans="1:21">
      <c r="A43" s="1" t="s">
        <v>517</v>
      </c>
      <c r="C43" s="3">
        <f>IFERROR(VLOOKUP(A43,'درآمد سود سهام'!A:S,13,0),0)</f>
        <v>0</v>
      </c>
      <c r="E43" s="3">
        <f>IFERROR(VLOOKUP(A43,'درآمد ناشی از تغییر قیمت اوراق'!A:Q,9,0),0)</f>
        <v>219414141</v>
      </c>
      <c r="G43" s="3">
        <f>IFERROR(VLOOKUP(A43,'درآمد ناشی از فروش'!A:Q,9,0),0)</f>
        <v>0</v>
      </c>
      <c r="I43" s="3">
        <f t="shared" si="0"/>
        <v>219414141</v>
      </c>
      <c r="K43" s="5">
        <f t="shared" si="1"/>
        <v>2.224014519837658E-3</v>
      </c>
      <c r="M43" s="3">
        <f>IFERROR(VLOOKUP(A43,'درآمد سود سهام'!A:S,19,0),0)</f>
        <v>0</v>
      </c>
      <c r="O43" s="3">
        <f>IFERROR(VLOOKUP(A43,'درآمد ناشی از تغییر قیمت اوراق'!A:Q,17,0),0)</f>
        <v>219414141</v>
      </c>
      <c r="Q43" s="3">
        <f>IFERROR(VLOOKUP(A43,'درآمد ناشی از فروش'!A:Q,17,0),0)</f>
        <v>0</v>
      </c>
      <c r="S43" s="3">
        <f t="shared" si="2"/>
        <v>219414141</v>
      </c>
      <c r="U43" s="5">
        <f t="shared" si="3"/>
        <v>1.2450674454500332E-4</v>
      </c>
    </row>
    <row r="44" spans="1:21">
      <c r="A44" s="1" t="s">
        <v>518</v>
      </c>
      <c r="C44" s="3">
        <f>IFERROR(VLOOKUP(A44,'درآمد سود سهام'!A:S,13,0),0)</f>
        <v>0</v>
      </c>
      <c r="E44" s="3">
        <f>IFERROR(VLOOKUP(A44,'درآمد ناشی از تغییر قیمت اوراق'!A:Q,9,0),0)</f>
        <v>908523021</v>
      </c>
      <c r="G44" s="3">
        <f>IFERROR(VLOOKUP(A44,'درآمد ناشی از فروش'!A:Q,9,0),0)</f>
        <v>0</v>
      </c>
      <c r="I44" s="3">
        <f t="shared" si="0"/>
        <v>908523021</v>
      </c>
      <c r="K44" s="5">
        <f t="shared" si="1"/>
        <v>9.2089250998219543E-3</v>
      </c>
      <c r="M44" s="3">
        <f>IFERROR(VLOOKUP(A44,'درآمد سود سهام'!A:S,19,0),0)</f>
        <v>0</v>
      </c>
      <c r="O44" s="3">
        <f>IFERROR(VLOOKUP(A44,'درآمد ناشی از تغییر قیمت اوراق'!A:Q,17,0),0)</f>
        <v>908523021</v>
      </c>
      <c r="Q44" s="3">
        <f>IFERROR(VLOOKUP(A44,'درآمد ناشی از فروش'!A:Q,17,0),0)</f>
        <v>0</v>
      </c>
      <c r="S44" s="3">
        <f t="shared" si="2"/>
        <v>908523021</v>
      </c>
      <c r="U44" s="5">
        <f t="shared" si="3"/>
        <v>5.1554217596623216E-4</v>
      </c>
    </row>
    <row r="45" spans="1:21">
      <c r="A45" s="1" t="s">
        <v>519</v>
      </c>
      <c r="C45" s="3">
        <f>IFERROR(VLOOKUP(A45,'درآمد سود سهام'!A:S,13,0),0)</f>
        <v>0</v>
      </c>
      <c r="E45" s="3">
        <f>IFERROR(VLOOKUP(A45,'درآمد ناشی از تغییر قیمت اوراق'!A:Q,9,0),0)</f>
        <v>2166144738</v>
      </c>
      <c r="G45" s="3">
        <f>IFERROR(VLOOKUP(A45,'درآمد ناشی از فروش'!A:Q,9,0),0)</f>
        <v>0</v>
      </c>
      <c r="I45" s="3">
        <f t="shared" si="0"/>
        <v>2166144738</v>
      </c>
      <c r="K45" s="5">
        <f t="shared" si="1"/>
        <v>2.1956366747492084E-2</v>
      </c>
      <c r="M45" s="3">
        <f>IFERROR(VLOOKUP(A45,'درآمد سود سهام'!A:S,19,0),0)</f>
        <v>0</v>
      </c>
      <c r="O45" s="3">
        <f>IFERROR(VLOOKUP(A45,'درآمد ناشی از تغییر قیمت اوراق'!A:Q,17,0),0)</f>
        <v>2166144738</v>
      </c>
      <c r="Q45" s="3">
        <f>IFERROR(VLOOKUP(A45,'درآمد ناشی از فروش'!A:Q,17,0),0)</f>
        <v>0</v>
      </c>
      <c r="S45" s="3">
        <f t="shared" si="2"/>
        <v>2166144738</v>
      </c>
      <c r="U45" s="5">
        <f t="shared" si="3"/>
        <v>1.2291807096502004E-3</v>
      </c>
    </row>
    <row r="46" spans="1:21">
      <c r="A46" s="1" t="s">
        <v>520</v>
      </c>
      <c r="C46" s="3">
        <f>IFERROR(VLOOKUP(A46,'درآمد سود سهام'!A:S,13,0),0)</f>
        <v>0</v>
      </c>
      <c r="E46" s="3">
        <f>IFERROR(VLOOKUP(A46,'درآمد ناشی از تغییر قیمت اوراق'!A:Q,9,0),0)</f>
        <v>37817528</v>
      </c>
      <c r="G46" s="3">
        <f>IFERROR(VLOOKUP(A46,'درآمد ناشی از فروش'!A:Q,9,0),0)</f>
        <v>0</v>
      </c>
      <c r="I46" s="3">
        <f t="shared" si="0"/>
        <v>37817528</v>
      </c>
      <c r="K46" s="5">
        <f t="shared" si="1"/>
        <v>3.8332411481339836E-4</v>
      </c>
      <c r="M46" s="3">
        <f>IFERROR(VLOOKUP(A46,'درآمد سود سهام'!A:S,19,0),0)</f>
        <v>0</v>
      </c>
      <c r="O46" s="3">
        <f>IFERROR(VLOOKUP(A46,'درآمد ناشی از تغییر قیمت اوراق'!A:Q,17,0),0)</f>
        <v>37817528</v>
      </c>
      <c r="Q46" s="3">
        <f>IFERROR(VLOOKUP(A46,'درآمد ناشی از فروش'!A:Q,17,0),0)</f>
        <v>0</v>
      </c>
      <c r="S46" s="3">
        <f t="shared" si="2"/>
        <v>37817528</v>
      </c>
      <c r="U46" s="5">
        <f t="shared" si="3"/>
        <v>2.1459589051826473E-5</v>
      </c>
    </row>
    <row r="47" spans="1:21">
      <c r="A47" s="1" t="s">
        <v>521</v>
      </c>
      <c r="C47" s="3">
        <f>IFERROR(VLOOKUP(A47,'درآمد سود سهام'!A:S,13,0),0)</f>
        <v>0</v>
      </c>
      <c r="E47" s="3">
        <f>IFERROR(VLOOKUP(A47,'درآمد ناشی از تغییر قیمت اوراق'!A:Q,9,0),0)</f>
        <v>1664044515</v>
      </c>
      <c r="G47" s="3">
        <f>IFERROR(VLOOKUP(A47,'درآمد ناشی از فروش'!A:Q,9,0),0)</f>
        <v>0</v>
      </c>
      <c r="I47" s="3">
        <f t="shared" si="0"/>
        <v>1664044515</v>
      </c>
      <c r="K47" s="5">
        <f t="shared" si="1"/>
        <v>1.6867003859228076E-2</v>
      </c>
      <c r="M47" s="3">
        <f>IFERROR(VLOOKUP(A47,'درآمد سود سهام'!A:S,19,0),0)</f>
        <v>0</v>
      </c>
      <c r="O47" s="3">
        <f>IFERROR(VLOOKUP(A47,'درآمد ناشی از تغییر قیمت اوراق'!A:Q,17,0),0)</f>
        <v>1664044515</v>
      </c>
      <c r="Q47" s="3">
        <f>IFERROR(VLOOKUP(A47,'درآمد ناشی از فروش'!A:Q,17,0),0)</f>
        <v>0</v>
      </c>
      <c r="S47" s="3">
        <f t="shared" si="2"/>
        <v>1664044515</v>
      </c>
      <c r="U47" s="5">
        <f t="shared" si="3"/>
        <v>9.4426350278225201E-4</v>
      </c>
    </row>
    <row r="48" spans="1:21">
      <c r="A48" s="1" t="s">
        <v>522</v>
      </c>
      <c r="C48" s="3">
        <f>IFERROR(VLOOKUP(A48,'درآمد سود سهام'!A:S,13,0),0)</f>
        <v>0</v>
      </c>
      <c r="E48" s="3">
        <f>IFERROR(VLOOKUP(A48,'درآمد ناشی از تغییر قیمت اوراق'!A:Q,9,0),0)</f>
        <v>133565813</v>
      </c>
      <c r="G48" s="3">
        <f>IFERROR(VLOOKUP(A48,'درآمد ناشی از فروش'!A:Q,9,0),0)</f>
        <v>0</v>
      </c>
      <c r="I48" s="3">
        <f t="shared" si="0"/>
        <v>133565813</v>
      </c>
      <c r="K48" s="5">
        <f t="shared" si="1"/>
        <v>1.3538430390679396E-3</v>
      </c>
      <c r="M48" s="3">
        <f>IFERROR(VLOOKUP(A48,'درآمد سود سهام'!A:S,19,0),0)</f>
        <v>0</v>
      </c>
      <c r="O48" s="3">
        <f>IFERROR(VLOOKUP(A48,'درآمد ناشی از تغییر قیمت اوراق'!A:Q,17,0),0)</f>
        <v>133565813</v>
      </c>
      <c r="Q48" s="3">
        <f>IFERROR(VLOOKUP(A48,'درآمد ناشی از فروش'!A:Q,17,0),0)</f>
        <v>0</v>
      </c>
      <c r="S48" s="3">
        <f t="shared" si="2"/>
        <v>133565813</v>
      </c>
      <c r="U48" s="5">
        <f t="shared" si="3"/>
        <v>7.5792036389927498E-5</v>
      </c>
    </row>
    <row r="49" spans="1:21">
      <c r="A49" s="1" t="s">
        <v>523</v>
      </c>
      <c r="C49" s="3">
        <f>IFERROR(VLOOKUP(A49,'درآمد سود سهام'!A:S,13,0),0)</f>
        <v>0</v>
      </c>
      <c r="E49" s="3">
        <f>IFERROR(VLOOKUP(A49,'درآمد ناشی از تغییر قیمت اوراق'!A:Q,9,0),0)</f>
        <v>240623155</v>
      </c>
      <c r="G49" s="3">
        <f>IFERROR(VLOOKUP(A49,'درآمد ناشی از فروش'!A:Q,9,0),0)</f>
        <v>0</v>
      </c>
      <c r="I49" s="3">
        <f t="shared" si="0"/>
        <v>240623155</v>
      </c>
      <c r="K49" s="5">
        <f t="shared" si="1"/>
        <v>2.43899225496659E-3</v>
      </c>
      <c r="M49" s="3">
        <f>IFERROR(VLOOKUP(A49,'درآمد سود سهام'!A:S,19,0),0)</f>
        <v>0</v>
      </c>
      <c r="O49" s="3">
        <f>IFERROR(VLOOKUP(A49,'درآمد ناشی از تغییر قیمت اوراق'!A:Q,17,0),0)</f>
        <v>240623155</v>
      </c>
      <c r="Q49" s="3">
        <f>IFERROR(VLOOKUP(A49,'درآمد ناشی از فروش'!A:Q,17,0),0)</f>
        <v>0</v>
      </c>
      <c r="S49" s="3">
        <f t="shared" si="2"/>
        <v>240623155</v>
      </c>
      <c r="U49" s="5">
        <f t="shared" si="3"/>
        <v>1.3654181792775944E-4</v>
      </c>
    </row>
    <row r="50" spans="1:21">
      <c r="A50" s="1" t="s">
        <v>524</v>
      </c>
      <c r="C50" s="3">
        <f>IFERROR(VLOOKUP(A50,'درآمد سود سهام'!A:S,13,0),0)</f>
        <v>0</v>
      </c>
      <c r="E50" s="3">
        <f>IFERROR(VLOOKUP(A50,'درآمد ناشی از تغییر قیمت اوراق'!A:Q,9,0),0)</f>
        <v>2421384</v>
      </c>
      <c r="G50" s="3">
        <f>IFERROR(VLOOKUP(A50,'درآمد ناشی از فروش'!A:Q,9,0),0)</f>
        <v>0</v>
      </c>
      <c r="I50" s="3">
        <f t="shared" si="0"/>
        <v>2421384</v>
      </c>
      <c r="K50" s="5">
        <f t="shared" si="1"/>
        <v>2.4543510047069333E-5</v>
      </c>
      <c r="M50" s="3">
        <f>IFERROR(VLOOKUP(A50,'درآمد سود سهام'!A:S,19,0),0)</f>
        <v>0</v>
      </c>
      <c r="O50" s="3">
        <f>IFERROR(VLOOKUP(A50,'درآمد ناشی از تغییر قیمت اوراق'!A:Q,17,0),0)</f>
        <v>2421384</v>
      </c>
      <c r="Q50" s="3">
        <f>IFERROR(VLOOKUP(A50,'درآمد ناشی از فروش'!A:Q,17,0),0)</f>
        <v>0</v>
      </c>
      <c r="S50" s="3">
        <f t="shared" si="2"/>
        <v>2421384</v>
      </c>
      <c r="U50" s="5">
        <f t="shared" si="3"/>
        <v>1.3740164501674407E-6</v>
      </c>
    </row>
    <row r="51" spans="1:21">
      <c r="A51" s="1" t="s">
        <v>525</v>
      </c>
      <c r="C51" s="3">
        <f>IFERROR(VLOOKUP(A51,'درآمد سود سهام'!A:S,13,0),0)</f>
        <v>0</v>
      </c>
      <c r="E51" s="3">
        <f>IFERROR(VLOOKUP(A51,'درآمد ناشی از تغییر قیمت اوراق'!A:Q,9,0),0)</f>
        <v>295667218</v>
      </c>
      <c r="G51" s="3">
        <f>IFERROR(VLOOKUP(A51,'درآمد ناشی از فروش'!A:Q,9,0),0)</f>
        <v>0</v>
      </c>
      <c r="I51" s="3">
        <f t="shared" si="0"/>
        <v>295667218</v>
      </c>
      <c r="K51" s="5">
        <f t="shared" si="1"/>
        <v>2.9969271026702247E-3</v>
      </c>
      <c r="M51" s="3">
        <f>IFERROR(VLOOKUP(A51,'درآمد سود سهام'!A:S,19,0),0)</f>
        <v>0</v>
      </c>
      <c r="O51" s="3">
        <f>IFERROR(VLOOKUP(A51,'درآمد ناشی از تغییر قیمت اوراق'!A:Q,17,0),0)</f>
        <v>295667218</v>
      </c>
      <c r="Q51" s="3">
        <f>IFERROR(VLOOKUP(A51,'درآمد ناشی از فروش'!A:Q,17,0),0)</f>
        <v>0</v>
      </c>
      <c r="S51" s="3">
        <f t="shared" si="2"/>
        <v>295667218</v>
      </c>
      <c r="U51" s="5">
        <f t="shared" si="3"/>
        <v>1.677766192009375E-4</v>
      </c>
    </row>
    <row r="52" spans="1:21">
      <c r="A52" s="1" t="s">
        <v>526</v>
      </c>
      <c r="C52" s="3">
        <f>IFERROR(VLOOKUP(A52,'درآمد سود سهام'!A:S,13,0),0)</f>
        <v>0</v>
      </c>
      <c r="E52" s="3">
        <f>IFERROR(VLOOKUP(A52,'درآمد ناشی از تغییر قیمت اوراق'!A:Q,9,0),0)</f>
        <v>446094770</v>
      </c>
      <c r="G52" s="3">
        <f>IFERROR(VLOOKUP(A52,'درآمد ناشی از فروش'!A:Q,9,0),0)</f>
        <v>0</v>
      </c>
      <c r="I52" s="3">
        <f t="shared" si="0"/>
        <v>446094770</v>
      </c>
      <c r="K52" s="5">
        <f t="shared" si="1"/>
        <v>4.5216832478615883E-3</v>
      </c>
      <c r="M52" s="3">
        <f>IFERROR(VLOOKUP(A52,'درآمد سود سهام'!A:S,19,0),0)</f>
        <v>0</v>
      </c>
      <c r="O52" s="3">
        <f>IFERROR(VLOOKUP(A52,'درآمد ناشی از تغییر قیمت اوراق'!A:Q,17,0),0)</f>
        <v>446094770</v>
      </c>
      <c r="Q52" s="3">
        <f>IFERROR(VLOOKUP(A52,'درآمد ناشی از فروش'!A:Q,17,0),0)</f>
        <v>0</v>
      </c>
      <c r="S52" s="3">
        <f t="shared" si="2"/>
        <v>446094770</v>
      </c>
      <c r="U52" s="5">
        <f t="shared" si="3"/>
        <v>2.5313686400573431E-4</v>
      </c>
    </row>
    <row r="53" spans="1:21">
      <c r="A53" s="1" t="s">
        <v>527</v>
      </c>
      <c r="C53" s="3">
        <f>IFERROR(VLOOKUP(A53,'درآمد سود سهام'!A:S,13,0),0)</f>
        <v>0</v>
      </c>
      <c r="E53" s="3">
        <f>IFERROR(VLOOKUP(A53,'درآمد ناشی از تغییر قیمت اوراق'!A:Q,9,0),0)</f>
        <v>154526696</v>
      </c>
      <c r="G53" s="3">
        <f>IFERROR(VLOOKUP(A53,'درآمد ناشی از فروش'!A:Q,9,0),0)</f>
        <v>0</v>
      </c>
      <c r="I53" s="3">
        <f t="shared" si="0"/>
        <v>154526696</v>
      </c>
      <c r="K53" s="5">
        <f t="shared" si="1"/>
        <v>1.5663056813031012E-3</v>
      </c>
      <c r="M53" s="3">
        <f>IFERROR(VLOOKUP(A53,'درآمد سود سهام'!A:S,19,0),0)</f>
        <v>0</v>
      </c>
      <c r="O53" s="3">
        <f>IFERROR(VLOOKUP(A53,'درآمد ناشی از تغییر قیمت اوراق'!A:Q,17,0),0)</f>
        <v>154526696</v>
      </c>
      <c r="Q53" s="3">
        <f>IFERROR(VLOOKUP(A53,'درآمد ناشی از فروش'!A:Q,17,0),0)</f>
        <v>0</v>
      </c>
      <c r="S53" s="3">
        <f t="shared" si="2"/>
        <v>154526696</v>
      </c>
      <c r="U53" s="5">
        <f t="shared" si="3"/>
        <v>8.768630762160122E-5</v>
      </c>
    </row>
    <row r="54" spans="1:21">
      <c r="A54" s="1" t="s">
        <v>528</v>
      </c>
      <c r="C54" s="3">
        <f>IFERROR(VLOOKUP(A54,'درآمد سود سهام'!A:S,13,0),0)</f>
        <v>0</v>
      </c>
      <c r="E54" s="3">
        <f>IFERROR(VLOOKUP(A54,'درآمد ناشی از تغییر قیمت اوراق'!A:Q,9,0),0)</f>
        <v>209996917</v>
      </c>
      <c r="G54" s="3">
        <f>IFERROR(VLOOKUP(A54,'درآمد ناشی از فروش'!A:Q,9,0),0)</f>
        <v>0</v>
      </c>
      <c r="I54" s="3">
        <f t="shared" si="0"/>
        <v>209996917</v>
      </c>
      <c r="K54" s="5">
        <f t="shared" si="1"/>
        <v>2.1285601301747614E-3</v>
      </c>
      <c r="M54" s="3">
        <f>IFERROR(VLOOKUP(A54,'درآمد سود سهام'!A:S,19,0),0)</f>
        <v>0</v>
      </c>
      <c r="O54" s="3">
        <f>IFERROR(VLOOKUP(A54,'درآمد ناشی از تغییر قیمت اوراق'!A:Q,17,0),0)</f>
        <v>209996917</v>
      </c>
      <c r="Q54" s="3">
        <f>IFERROR(VLOOKUP(A54,'درآمد ناشی از فروش'!A:Q,17,0),0)</f>
        <v>0</v>
      </c>
      <c r="S54" s="3">
        <f t="shared" si="2"/>
        <v>209996917</v>
      </c>
      <c r="U54" s="5">
        <f t="shared" si="3"/>
        <v>1.1916293262136311E-4</v>
      </c>
    </row>
    <row r="55" spans="1:21">
      <c r="A55" s="1" t="s">
        <v>529</v>
      </c>
      <c r="C55" s="3">
        <f>IFERROR(VLOOKUP(A55,'درآمد سود سهام'!A:S,13,0),0)</f>
        <v>0</v>
      </c>
      <c r="E55" s="3">
        <f>IFERROR(VLOOKUP(A55,'درآمد ناشی از تغییر قیمت اوراق'!A:Q,9,0),0)</f>
        <v>922200629</v>
      </c>
      <c r="G55" s="3">
        <f>IFERROR(VLOOKUP(A55,'درآمد ناشی از فروش'!A:Q,9,0),0)</f>
        <v>0</v>
      </c>
      <c r="I55" s="3">
        <f t="shared" si="0"/>
        <v>922200629</v>
      </c>
      <c r="K55" s="5">
        <f t="shared" si="1"/>
        <v>9.3475633783303928E-3</v>
      </c>
      <c r="M55" s="3">
        <f>IFERROR(VLOOKUP(A55,'درآمد سود سهام'!A:S,19,0),0)</f>
        <v>0</v>
      </c>
      <c r="O55" s="3">
        <f>IFERROR(VLOOKUP(A55,'درآمد ناشی از تغییر قیمت اوراق'!A:Q,17,0),0)</f>
        <v>922200629</v>
      </c>
      <c r="Q55" s="3">
        <f>IFERROR(VLOOKUP(A55,'درآمد ناشی از فروش'!A:Q,17,0),0)</f>
        <v>0</v>
      </c>
      <c r="S55" s="3">
        <f t="shared" si="2"/>
        <v>922200629</v>
      </c>
      <c r="U55" s="5">
        <f t="shared" si="3"/>
        <v>5.233035464844738E-4</v>
      </c>
    </row>
    <row r="56" spans="1:21">
      <c r="A56" s="1" t="s">
        <v>530</v>
      </c>
      <c r="C56" s="3">
        <f>IFERROR(VLOOKUP(A56,'درآمد سود سهام'!A:S,13,0),0)</f>
        <v>0</v>
      </c>
      <c r="E56" s="3">
        <f>IFERROR(VLOOKUP(A56,'درآمد ناشی از تغییر قیمت اوراق'!A:Q,9,0),0)</f>
        <v>203319889</v>
      </c>
      <c r="G56" s="3">
        <f>IFERROR(VLOOKUP(A56,'درآمد ناشی از فروش'!A:Q,9,0),0)</f>
        <v>0</v>
      </c>
      <c r="I56" s="3">
        <f t="shared" si="0"/>
        <v>203319889</v>
      </c>
      <c r="K56" s="5">
        <f t="shared" si="1"/>
        <v>2.0608807766304403E-3</v>
      </c>
      <c r="M56" s="3">
        <f>IFERROR(VLOOKUP(A56,'درآمد سود سهام'!A:S,19,0),0)</f>
        <v>0</v>
      </c>
      <c r="O56" s="3">
        <f>IFERROR(VLOOKUP(A56,'درآمد ناشی از تغییر قیمت اوراق'!A:Q,17,0),0)</f>
        <v>203319889</v>
      </c>
      <c r="Q56" s="3">
        <f>IFERROR(VLOOKUP(A56,'درآمد ناشی از فروش'!A:Q,17,0),0)</f>
        <v>0</v>
      </c>
      <c r="S56" s="3">
        <f t="shared" si="2"/>
        <v>203319889</v>
      </c>
      <c r="U56" s="5">
        <f t="shared" si="3"/>
        <v>1.1537404729370397E-4</v>
      </c>
    </row>
    <row r="57" spans="1:21">
      <c r="A57" s="1" t="s">
        <v>531</v>
      </c>
      <c r="C57" s="3">
        <f>IFERROR(VLOOKUP(A57,'درآمد سود سهام'!A:S,13,0),0)</f>
        <v>0</v>
      </c>
      <c r="E57" s="3">
        <f>IFERROR(VLOOKUP(A57,'درآمد ناشی از تغییر قیمت اوراق'!A:Q,9,0),0)</f>
        <v>17409905</v>
      </c>
      <c r="G57" s="3">
        <f>IFERROR(VLOOKUP(A57,'درآمد ناشی از فروش'!A:Q,9,0),0)</f>
        <v>0</v>
      </c>
      <c r="I57" s="3">
        <f t="shared" si="0"/>
        <v>17409905</v>
      </c>
      <c r="K57" s="5">
        <f t="shared" si="1"/>
        <v>1.7646939861088644E-4</v>
      </c>
      <c r="M57" s="3">
        <f>IFERROR(VLOOKUP(A57,'درآمد سود سهام'!A:S,19,0),0)</f>
        <v>0</v>
      </c>
      <c r="O57" s="3">
        <f>IFERROR(VLOOKUP(A57,'درآمد ناشی از تغییر قیمت اوراق'!A:Q,17,0),0)</f>
        <v>17409905</v>
      </c>
      <c r="Q57" s="3">
        <f>IFERROR(VLOOKUP(A57,'درآمد ناشی از فروش'!A:Q,17,0),0)</f>
        <v>0</v>
      </c>
      <c r="S57" s="3">
        <f t="shared" si="2"/>
        <v>17409905</v>
      </c>
      <c r="U57" s="5">
        <f t="shared" si="3"/>
        <v>9.8792656868354538E-6</v>
      </c>
    </row>
    <row r="58" spans="1:21">
      <c r="A58" s="1" t="s">
        <v>46</v>
      </c>
      <c r="C58" s="3">
        <f>IFERROR(VLOOKUP(A58,'درآمد سود سهام'!A:S,13,0),0)</f>
        <v>0</v>
      </c>
      <c r="E58" s="3">
        <f>IFERROR(VLOOKUP(A58,'درآمد ناشی از تغییر قیمت اوراق'!A:Q,9,0),0)</f>
        <v>0</v>
      </c>
      <c r="G58" s="3">
        <f>IFERROR(VLOOKUP(A58,'درآمد ناشی از فروش'!A:Q,9,0),0)</f>
        <v>-12208313</v>
      </c>
      <c r="I58" s="3">
        <f t="shared" si="0"/>
        <v>-12208313</v>
      </c>
      <c r="K58" s="5">
        <f t="shared" si="1"/>
        <v>-1.2374528483432084E-4</v>
      </c>
      <c r="M58" s="3">
        <f>IFERROR(VLOOKUP(A58,'درآمد سود سهام'!A:S,19,0),0)</f>
        <v>0</v>
      </c>
      <c r="O58" s="3">
        <f>IFERROR(VLOOKUP(A58,'درآمد ناشی از تغییر قیمت اوراق'!A:Q,17,0),0)</f>
        <v>0</v>
      </c>
      <c r="Q58" s="3">
        <f>IFERROR(VLOOKUP(A58,'درآمد ناشی از فروش'!A:Q,17,0),0)</f>
        <v>39557984771</v>
      </c>
      <c r="S58" s="3">
        <f t="shared" si="2"/>
        <v>39557984771</v>
      </c>
      <c r="U58" s="5">
        <f t="shared" si="3"/>
        <v>2.2447212755526219E-2</v>
      </c>
    </row>
    <row r="59" spans="1:21">
      <c r="A59" s="1" t="s">
        <v>26</v>
      </c>
      <c r="C59" s="3">
        <f>IFERROR(VLOOKUP(A59,'درآمد سود سهام'!A:S,13,0),0)</f>
        <v>0</v>
      </c>
      <c r="E59" s="3">
        <f>IFERROR(VLOOKUP(A59,'درآمد ناشی از تغییر قیمت اوراق'!A:Q,9,0),0)</f>
        <v>0</v>
      </c>
      <c r="G59" s="3">
        <f>IFERROR(VLOOKUP(A59,'درآمد ناشی از فروش'!A:Q,9,0),0)</f>
        <v>-3044417974</v>
      </c>
      <c r="I59" s="3">
        <f t="shared" si="0"/>
        <v>-3044417974</v>
      </c>
      <c r="K59" s="5">
        <f t="shared" si="1"/>
        <v>-3.0858675506382906E-2</v>
      </c>
      <c r="M59" s="3">
        <f>IFERROR(VLOOKUP(A59,'درآمد سود سهام'!A:S,19,0),0)</f>
        <v>22291680155</v>
      </c>
      <c r="O59" s="3">
        <f>IFERROR(VLOOKUP(A59,'درآمد ناشی از تغییر قیمت اوراق'!A:Q,17,0),0)</f>
        <v>0</v>
      </c>
      <c r="Q59" s="3">
        <f>IFERROR(VLOOKUP(A59,'درآمد ناشی از فروش'!A:Q,17,0),0)</f>
        <v>-2081227088</v>
      </c>
      <c r="S59" s="3">
        <f t="shared" si="2"/>
        <v>20210453067</v>
      </c>
      <c r="U59" s="5">
        <f t="shared" si="3"/>
        <v>1.1468439115561599E-2</v>
      </c>
    </row>
    <row r="60" spans="1:21">
      <c r="A60" s="1" t="s">
        <v>25</v>
      </c>
      <c r="C60" s="3">
        <f>IFERROR(VLOOKUP(A60,'درآمد سود سهام'!A:S,13,0),0)</f>
        <v>0</v>
      </c>
      <c r="E60" s="3">
        <f>IFERROR(VLOOKUP(A60,'درآمد ناشی از تغییر قیمت اوراق'!A:Q,9,0),0)</f>
        <v>0</v>
      </c>
      <c r="G60" s="3">
        <f>IFERROR(VLOOKUP(A60,'درآمد ناشی از فروش'!A:Q,9,0),0)</f>
        <v>-1975679026</v>
      </c>
      <c r="I60" s="3">
        <f t="shared" si="0"/>
        <v>-1975679026</v>
      </c>
      <c r="K60" s="5">
        <f t="shared" si="1"/>
        <v>-2.0025777829710264E-2</v>
      </c>
      <c r="M60" s="3">
        <f>IFERROR(VLOOKUP(A60,'درآمد سود سهام'!A:S,19,0),0)</f>
        <v>4189145070</v>
      </c>
      <c r="O60" s="3">
        <f>IFERROR(VLOOKUP(A60,'درآمد ناشی از تغییر قیمت اوراق'!A:Q,17,0),0)</f>
        <v>0</v>
      </c>
      <c r="Q60" s="3">
        <f>IFERROR(VLOOKUP(A60,'درآمد ناشی از فروش'!A:Q,17,0),0)</f>
        <v>-1715394297</v>
      </c>
      <c r="S60" s="3">
        <f t="shared" si="2"/>
        <v>2473750773</v>
      </c>
      <c r="U60" s="5">
        <f t="shared" si="3"/>
        <v>1.4037320209088779E-3</v>
      </c>
    </row>
    <row r="61" spans="1:21">
      <c r="A61" s="1" t="s">
        <v>18</v>
      </c>
      <c r="C61" s="3">
        <f>IFERROR(VLOOKUP(A61,'درآمد سود سهام'!A:S,13,0),0)</f>
        <v>0</v>
      </c>
      <c r="E61" s="3">
        <f>IFERROR(VLOOKUP(A61,'درآمد ناشی از تغییر قیمت اوراق'!A:Q,9,0),0)</f>
        <v>0</v>
      </c>
      <c r="G61" s="3">
        <f>IFERROR(VLOOKUP(A61,'درآمد ناشی از فروش'!A:Q,9,0),0)</f>
        <v>195303</v>
      </c>
      <c r="I61" s="3">
        <f t="shared" si="0"/>
        <v>195303</v>
      </c>
      <c r="K61" s="5">
        <f t="shared" si="1"/>
        <v>1.9796203917770918E-6</v>
      </c>
      <c r="M61" s="3">
        <f>IFERROR(VLOOKUP(A61,'درآمد سود سهام'!A:S,19,0),0)</f>
        <v>0</v>
      </c>
      <c r="O61" s="3">
        <f>IFERROR(VLOOKUP(A61,'درآمد ناشی از تغییر قیمت اوراق'!A:Q,17,0),0)</f>
        <v>0</v>
      </c>
      <c r="Q61" s="3">
        <f>IFERROR(VLOOKUP(A61,'درآمد ناشی از فروش'!A:Q,17,0),0)</f>
        <v>638047761</v>
      </c>
      <c r="S61" s="3">
        <f t="shared" si="2"/>
        <v>638047761</v>
      </c>
      <c r="U61" s="5">
        <f t="shared" si="3"/>
        <v>3.6206075517410856E-4</v>
      </c>
    </row>
    <row r="62" spans="1:21">
      <c r="A62" s="1" t="s">
        <v>451</v>
      </c>
      <c r="C62" s="3">
        <f>IFERROR(VLOOKUP(A62,'درآمد سود سهام'!A:S,13,0),0)</f>
        <v>0</v>
      </c>
      <c r="E62" s="3">
        <f>IFERROR(VLOOKUP(A62,'درآمد ناشی از تغییر قیمت اوراق'!A:Q,9,0),0)</f>
        <v>0</v>
      </c>
      <c r="G62" s="3">
        <f>IFERROR(VLOOKUP(A62,'درآمد ناشی از فروش'!A:Q,9,0),0)</f>
        <v>0</v>
      </c>
      <c r="I62" s="3">
        <f t="shared" si="0"/>
        <v>0</v>
      </c>
      <c r="K62" s="5">
        <f t="shared" si="1"/>
        <v>0</v>
      </c>
      <c r="M62" s="3">
        <f>IFERROR(VLOOKUP(A62,'درآمد سود سهام'!A:S,19,0),0)</f>
        <v>0</v>
      </c>
      <c r="O62" s="3">
        <f>IFERROR(VLOOKUP(A62,'درآمد ناشی از تغییر قیمت اوراق'!A:Q,17,0),0)</f>
        <v>0</v>
      </c>
      <c r="Q62" s="3">
        <f>IFERROR(VLOOKUP(A62,'درآمد ناشی از فروش'!A:Q,17,0),0)</f>
        <v>8622537941</v>
      </c>
      <c r="S62" s="3">
        <f t="shared" si="2"/>
        <v>8622537941</v>
      </c>
      <c r="U62" s="5">
        <f t="shared" si="3"/>
        <v>4.8928666304588172E-3</v>
      </c>
    </row>
    <row r="63" spans="1:21">
      <c r="A63" s="1" t="s">
        <v>452</v>
      </c>
      <c r="C63" s="3">
        <f>IFERROR(VLOOKUP(A63,'درآمد سود سهام'!A:S,13,0),0)</f>
        <v>0</v>
      </c>
      <c r="E63" s="3">
        <f>IFERROR(VLOOKUP(A63,'درآمد ناشی از تغییر قیمت اوراق'!A:Q,9,0),0)</f>
        <v>0</v>
      </c>
      <c r="G63" s="3">
        <f>IFERROR(VLOOKUP(A63,'درآمد ناشی از فروش'!A:Q,9,0),0)</f>
        <v>0</v>
      </c>
      <c r="I63" s="3">
        <f t="shared" si="0"/>
        <v>0</v>
      </c>
      <c r="K63" s="5">
        <f t="shared" si="1"/>
        <v>0</v>
      </c>
      <c r="M63" s="3">
        <f>IFERROR(VLOOKUP(A63,'درآمد سود سهام'!A:S,19,0),0)</f>
        <v>0</v>
      </c>
      <c r="O63" s="3">
        <f>IFERROR(VLOOKUP(A63,'درآمد ناشی از تغییر قیمت اوراق'!A:Q,17,0),0)</f>
        <v>0</v>
      </c>
      <c r="Q63" s="3">
        <f>IFERROR(VLOOKUP(A63,'درآمد ناشی از فروش'!A:Q,17,0),0)</f>
        <v>2614510658</v>
      </c>
      <c r="S63" s="3">
        <f t="shared" si="2"/>
        <v>2614510658</v>
      </c>
      <c r="U63" s="5">
        <f t="shared" si="3"/>
        <v>1.4836063396925477E-3</v>
      </c>
    </row>
    <row r="64" spans="1:21">
      <c r="A64" s="1" t="s">
        <v>453</v>
      </c>
      <c r="C64" s="3">
        <f>IFERROR(VLOOKUP(A64,'درآمد سود سهام'!A:S,13,0),0)</f>
        <v>0</v>
      </c>
      <c r="E64" s="3">
        <f>IFERROR(VLOOKUP(A64,'درآمد ناشی از تغییر قیمت اوراق'!A:Q,9,0),0)</f>
        <v>0</v>
      </c>
      <c r="G64" s="3">
        <f>IFERROR(VLOOKUP(A64,'درآمد ناشی از فروش'!A:Q,9,0),0)</f>
        <v>0</v>
      </c>
      <c r="I64" s="3">
        <f t="shared" si="0"/>
        <v>0</v>
      </c>
      <c r="K64" s="5">
        <f t="shared" si="1"/>
        <v>0</v>
      </c>
      <c r="M64" s="3">
        <f>IFERROR(VLOOKUP(A64,'درآمد سود سهام'!A:S,19,0),0)</f>
        <v>0</v>
      </c>
      <c r="O64" s="3">
        <f>IFERROR(VLOOKUP(A64,'درآمد ناشی از تغییر قیمت اوراق'!A:Q,17,0),0)</f>
        <v>0</v>
      </c>
      <c r="Q64" s="3">
        <f>IFERROR(VLOOKUP(A64,'درآمد ناشی از فروش'!A:Q,17,0),0)</f>
        <v>32288586520</v>
      </c>
      <c r="S64" s="3">
        <f t="shared" si="2"/>
        <v>32288586520</v>
      </c>
      <c r="U64" s="5">
        <f t="shared" si="3"/>
        <v>1.8322186415345387E-2</v>
      </c>
    </row>
    <row r="65" spans="1:21">
      <c r="A65" s="1" t="s">
        <v>439</v>
      </c>
      <c r="C65" s="3">
        <f>IFERROR(VLOOKUP(A65,'درآمد سود سهام'!A:S,13,0),0)</f>
        <v>0</v>
      </c>
      <c r="E65" s="3">
        <f>IFERROR(VLOOKUP(A65,'درآمد ناشی از تغییر قیمت اوراق'!A:Q,9,0),0)</f>
        <v>0</v>
      </c>
      <c r="G65" s="3">
        <f>IFERROR(VLOOKUP(A65,'درآمد ناشی از فروش'!A:Q,9,0),0)</f>
        <v>0</v>
      </c>
      <c r="I65" s="3">
        <f t="shared" si="0"/>
        <v>0</v>
      </c>
      <c r="K65" s="5">
        <f t="shared" si="1"/>
        <v>0</v>
      </c>
      <c r="M65" s="3">
        <f>IFERROR(VLOOKUP(A65,'درآمد سود سهام'!A:S,19,0),0)</f>
        <v>12016324400</v>
      </c>
      <c r="O65" s="3">
        <f>IFERROR(VLOOKUP(A65,'درآمد ناشی از تغییر قیمت اوراق'!A:Q,17,0),0)</f>
        <v>0</v>
      </c>
      <c r="Q65" s="3">
        <f>IFERROR(VLOOKUP(A65,'درآمد ناشی از فروش'!A:Q,17,0),0)</f>
        <v>-7762683936</v>
      </c>
      <c r="S65" s="3">
        <f t="shared" si="2"/>
        <v>4253640464</v>
      </c>
      <c r="U65" s="5">
        <f t="shared" si="3"/>
        <v>2.4137319692514136E-3</v>
      </c>
    </row>
    <row r="66" spans="1:21">
      <c r="A66" s="1" t="s">
        <v>454</v>
      </c>
      <c r="C66" s="3">
        <f>IFERROR(VLOOKUP(A66,'درآمد سود سهام'!A:S,13,0),0)</f>
        <v>0</v>
      </c>
      <c r="E66" s="3">
        <f>IFERROR(VLOOKUP(A66,'درآمد ناشی از تغییر قیمت اوراق'!A:Q,9,0),0)</f>
        <v>0</v>
      </c>
      <c r="G66" s="3">
        <f>IFERROR(VLOOKUP(A66,'درآمد ناشی از فروش'!A:Q,9,0),0)</f>
        <v>0</v>
      </c>
      <c r="I66" s="3">
        <f t="shared" si="0"/>
        <v>0</v>
      </c>
      <c r="K66" s="5">
        <f t="shared" si="1"/>
        <v>0</v>
      </c>
      <c r="M66" s="3">
        <f>IFERROR(VLOOKUP(A66,'درآمد سود سهام'!A:S,19,0),0)</f>
        <v>0</v>
      </c>
      <c r="O66" s="3">
        <f>IFERROR(VLOOKUP(A66,'درآمد ناشی از تغییر قیمت اوراق'!A:Q,17,0),0)</f>
        <v>0</v>
      </c>
      <c r="Q66" s="3">
        <f>IFERROR(VLOOKUP(A66,'درآمد ناشی از فروش'!A:Q,17,0),0)</f>
        <v>665770873</v>
      </c>
      <c r="S66" s="3">
        <f t="shared" si="2"/>
        <v>665770873</v>
      </c>
      <c r="U66" s="5">
        <f t="shared" si="3"/>
        <v>3.7779225911476166E-4</v>
      </c>
    </row>
    <row r="67" spans="1:21">
      <c r="A67" s="1" t="s">
        <v>455</v>
      </c>
      <c r="C67" s="3">
        <f>IFERROR(VLOOKUP(A67,'درآمد سود سهام'!A:S,13,0),0)</f>
        <v>0</v>
      </c>
      <c r="E67" s="3">
        <f>IFERROR(VLOOKUP(A67,'درآمد ناشی از تغییر قیمت اوراق'!A:Q,9,0),0)</f>
        <v>0</v>
      </c>
      <c r="G67" s="3">
        <f>IFERROR(VLOOKUP(A67,'درآمد ناشی از فروش'!A:Q,9,0),0)</f>
        <v>0</v>
      </c>
      <c r="I67" s="3">
        <f t="shared" si="0"/>
        <v>0</v>
      </c>
      <c r="K67" s="5">
        <f t="shared" si="1"/>
        <v>0</v>
      </c>
      <c r="M67" s="3">
        <f>IFERROR(VLOOKUP(A67,'درآمد سود سهام'!A:S,19,0),0)</f>
        <v>0</v>
      </c>
      <c r="O67" s="3">
        <f>IFERROR(VLOOKUP(A67,'درآمد ناشی از تغییر قیمت اوراق'!A:Q,17,0),0)</f>
        <v>0</v>
      </c>
      <c r="Q67" s="3">
        <f>IFERROR(VLOOKUP(A67,'درآمد ناشی از فروش'!A:Q,17,0),0)</f>
        <v>41564904048</v>
      </c>
      <c r="S67" s="3">
        <f t="shared" si="2"/>
        <v>41564904048</v>
      </c>
      <c r="U67" s="5">
        <f t="shared" si="3"/>
        <v>2.3586040839281685E-2</v>
      </c>
    </row>
    <row r="68" spans="1:21">
      <c r="A68" s="1" t="s">
        <v>456</v>
      </c>
      <c r="C68" s="3">
        <f>IFERROR(VLOOKUP(A68,'درآمد سود سهام'!A:S,13,0),0)</f>
        <v>0</v>
      </c>
      <c r="E68" s="3">
        <f>IFERROR(VLOOKUP(A68,'درآمد ناشی از تغییر قیمت اوراق'!A:Q,9,0),0)</f>
        <v>0</v>
      </c>
      <c r="G68" s="3">
        <f>IFERROR(VLOOKUP(A68,'درآمد ناشی از فروش'!A:Q,9,0),0)</f>
        <v>0</v>
      </c>
      <c r="I68" s="3">
        <f t="shared" si="0"/>
        <v>0</v>
      </c>
      <c r="K68" s="5">
        <f t="shared" si="1"/>
        <v>0</v>
      </c>
      <c r="M68" s="3">
        <f>IFERROR(VLOOKUP(A68,'درآمد سود سهام'!A:S,19,0),0)</f>
        <v>0</v>
      </c>
      <c r="O68" s="3">
        <f>IFERROR(VLOOKUP(A68,'درآمد ناشی از تغییر قیمت اوراق'!A:Q,17,0),0)</f>
        <v>0</v>
      </c>
      <c r="Q68" s="3">
        <f>IFERROR(VLOOKUP(A68,'درآمد ناشی از فروش'!A:Q,17,0),0)</f>
        <v>8545171731</v>
      </c>
      <c r="S68" s="3">
        <f t="shared" si="2"/>
        <v>8545171731</v>
      </c>
      <c r="U68" s="5">
        <f t="shared" si="3"/>
        <v>4.8489651075169348E-3</v>
      </c>
    </row>
    <row r="69" spans="1:21">
      <c r="A69" s="1" t="s">
        <v>457</v>
      </c>
      <c r="C69" s="3">
        <f>IFERROR(VLOOKUP(A69,'درآمد سود سهام'!A:S,13,0),0)</f>
        <v>0</v>
      </c>
      <c r="E69" s="3">
        <f>IFERROR(VLOOKUP(A69,'درآمد ناشی از تغییر قیمت اوراق'!A:Q,9,0),0)</f>
        <v>0</v>
      </c>
      <c r="G69" s="3">
        <f>IFERROR(VLOOKUP(A69,'درآمد ناشی از فروش'!A:Q,9,0),0)</f>
        <v>0</v>
      </c>
      <c r="I69" s="3">
        <f t="shared" si="0"/>
        <v>0</v>
      </c>
      <c r="K69" s="5">
        <f t="shared" si="1"/>
        <v>0</v>
      </c>
      <c r="M69" s="3">
        <f>IFERROR(VLOOKUP(A69,'درآمد سود سهام'!A:S,19,0),0)</f>
        <v>0</v>
      </c>
      <c r="O69" s="3">
        <f>IFERROR(VLOOKUP(A69,'درآمد ناشی از تغییر قیمت اوراق'!A:Q,17,0),0)</f>
        <v>0</v>
      </c>
      <c r="Q69" s="3">
        <f>IFERROR(VLOOKUP(A69,'درآمد ناشی از فروش'!A:Q,17,0),0)</f>
        <v>6546197733</v>
      </c>
      <c r="S69" s="3">
        <f t="shared" si="2"/>
        <v>6546197733</v>
      </c>
      <c r="U69" s="5">
        <f t="shared" si="3"/>
        <v>3.7146455792186651E-3</v>
      </c>
    </row>
    <row r="70" spans="1:21">
      <c r="A70" s="1" t="s">
        <v>458</v>
      </c>
      <c r="C70" s="3">
        <f>IFERROR(VLOOKUP(A70,'درآمد سود سهام'!A:S,13,0),0)</f>
        <v>0</v>
      </c>
      <c r="E70" s="3">
        <f>IFERROR(VLOOKUP(A70,'درآمد ناشی از تغییر قیمت اوراق'!A:Q,9,0),0)</f>
        <v>0</v>
      </c>
      <c r="G70" s="3">
        <f>IFERROR(VLOOKUP(A70,'درآمد ناشی از فروش'!A:Q,9,0),0)</f>
        <v>0</v>
      </c>
      <c r="I70" s="3">
        <f t="shared" si="0"/>
        <v>0</v>
      </c>
      <c r="K70" s="5">
        <f t="shared" si="1"/>
        <v>0</v>
      </c>
      <c r="M70" s="3">
        <f>IFERROR(VLOOKUP(A70,'درآمد سود سهام'!A:S,19,0),0)</f>
        <v>0</v>
      </c>
      <c r="O70" s="3">
        <f>IFERROR(VLOOKUP(A70,'درآمد ناشی از تغییر قیمت اوراق'!A:Q,17,0),0)</f>
        <v>0</v>
      </c>
      <c r="Q70" s="3">
        <f>IFERROR(VLOOKUP(A70,'درآمد ناشی از فروش'!A:Q,17,0),0)</f>
        <v>39529868123</v>
      </c>
      <c r="S70" s="3">
        <f t="shared" si="2"/>
        <v>39529868123</v>
      </c>
      <c r="U70" s="5">
        <f t="shared" si="3"/>
        <v>2.2431257939241167E-2</v>
      </c>
    </row>
    <row r="71" spans="1:21">
      <c r="A71" s="1" t="s">
        <v>459</v>
      </c>
      <c r="C71" s="3">
        <f>IFERROR(VLOOKUP(A71,'درآمد سود سهام'!A:S,13,0),0)</f>
        <v>0</v>
      </c>
      <c r="E71" s="3">
        <f>IFERROR(VLOOKUP(A71,'درآمد ناشی از تغییر قیمت اوراق'!A:Q,9,0),0)</f>
        <v>0</v>
      </c>
      <c r="G71" s="3">
        <f>IFERROR(VLOOKUP(A71,'درآمد ناشی از فروش'!A:Q,9,0),0)</f>
        <v>0</v>
      </c>
      <c r="I71" s="3">
        <f t="shared" si="0"/>
        <v>0</v>
      </c>
      <c r="K71" s="5">
        <f t="shared" si="1"/>
        <v>0</v>
      </c>
      <c r="M71" s="3">
        <f>IFERROR(VLOOKUP(A71,'درآمد سود سهام'!A:S,19,0),0)</f>
        <v>0</v>
      </c>
      <c r="O71" s="3">
        <f>IFERROR(VLOOKUP(A71,'درآمد ناشی از تغییر قیمت اوراق'!A:Q,17,0),0)</f>
        <v>0</v>
      </c>
      <c r="Q71" s="3">
        <f>IFERROR(VLOOKUP(A71,'درآمد ناشی از فروش'!A:Q,17,0),0)</f>
        <v>20446861023</v>
      </c>
      <c r="S71" s="3">
        <f t="shared" si="2"/>
        <v>20446861023</v>
      </c>
      <c r="U71" s="5">
        <f t="shared" si="3"/>
        <v>1.1602589015162182E-2</v>
      </c>
    </row>
    <row r="72" spans="1:21">
      <c r="A72" s="1" t="s">
        <v>460</v>
      </c>
      <c r="C72" s="3">
        <f>IFERROR(VLOOKUP(A72,'درآمد سود سهام'!A:S,13,0),0)</f>
        <v>0</v>
      </c>
      <c r="E72" s="3">
        <f>IFERROR(VLOOKUP(A72,'درآمد ناشی از تغییر قیمت اوراق'!A:Q,9,0),0)</f>
        <v>0</v>
      </c>
      <c r="G72" s="3">
        <f>IFERROR(VLOOKUP(A72,'درآمد ناشی از فروش'!A:Q,9,0),0)</f>
        <v>0</v>
      </c>
      <c r="I72" s="3">
        <f t="shared" si="0"/>
        <v>0</v>
      </c>
      <c r="K72" s="5">
        <f t="shared" si="1"/>
        <v>0</v>
      </c>
      <c r="M72" s="3">
        <f>IFERROR(VLOOKUP(A72,'درآمد سود سهام'!A:S,19,0),0)</f>
        <v>0</v>
      </c>
      <c r="O72" s="3">
        <f>IFERROR(VLOOKUP(A72,'درآمد ناشی از تغییر قیمت اوراق'!A:Q,17,0),0)</f>
        <v>0</v>
      </c>
      <c r="Q72" s="3">
        <f>IFERROR(VLOOKUP(A72,'درآمد ناشی از فروش'!A:Q,17,0),0)</f>
        <v>13014850114</v>
      </c>
      <c r="S72" s="3">
        <f t="shared" si="2"/>
        <v>13014850114</v>
      </c>
      <c r="U72" s="5">
        <f t="shared" si="3"/>
        <v>7.3852879812122286E-3</v>
      </c>
    </row>
    <row r="73" spans="1:21">
      <c r="A73" s="1" t="s">
        <v>461</v>
      </c>
      <c r="C73" s="3">
        <f>IFERROR(VLOOKUP(A73,'درآمد سود سهام'!A:S,13,0),0)</f>
        <v>0</v>
      </c>
      <c r="E73" s="3">
        <f>IFERROR(VLOOKUP(A73,'درآمد ناشی از تغییر قیمت اوراق'!A:Q,9,0),0)</f>
        <v>0</v>
      </c>
      <c r="G73" s="3">
        <f>IFERROR(VLOOKUP(A73,'درآمد ناشی از فروش'!A:Q,9,0),0)</f>
        <v>0</v>
      </c>
      <c r="I73" s="3">
        <f t="shared" ref="I73:I99" si="4">C73+E73+G73</f>
        <v>0</v>
      </c>
      <c r="K73" s="5">
        <f t="shared" ref="K73:K99" si="5">I73/$I$100</f>
        <v>0</v>
      </c>
      <c r="M73" s="3">
        <f>IFERROR(VLOOKUP(A73,'درآمد سود سهام'!A:S,19,0),0)</f>
        <v>0</v>
      </c>
      <c r="O73" s="3">
        <f>IFERROR(VLOOKUP(A73,'درآمد ناشی از تغییر قیمت اوراق'!A:Q,17,0),0)</f>
        <v>0</v>
      </c>
      <c r="Q73" s="3">
        <f>IFERROR(VLOOKUP(A73,'درآمد ناشی از فروش'!A:Q,17,0),0)</f>
        <v>7405046006</v>
      </c>
      <c r="S73" s="3">
        <f t="shared" ref="S73:S99" si="6">M73+O73+Q73</f>
        <v>7405046006</v>
      </c>
      <c r="U73" s="5">
        <f t="shared" ref="U73:U99" si="7">S73/$S$100</f>
        <v>4.2019997763637264E-3</v>
      </c>
    </row>
    <row r="74" spans="1:21">
      <c r="A74" s="1" t="s">
        <v>437</v>
      </c>
      <c r="C74" s="3">
        <f>IFERROR(VLOOKUP(A74,'درآمد سود سهام'!A:S,13,0),0)</f>
        <v>0</v>
      </c>
      <c r="E74" s="3">
        <f>IFERROR(VLOOKUP(A74,'درآمد ناشی از تغییر قیمت اوراق'!A:Q,9,0),0)</f>
        <v>0</v>
      </c>
      <c r="G74" s="3">
        <f>IFERROR(VLOOKUP(A74,'درآمد ناشی از فروش'!A:Q,9,0),0)</f>
        <v>0</v>
      </c>
      <c r="I74" s="3">
        <f t="shared" si="4"/>
        <v>0</v>
      </c>
      <c r="K74" s="5">
        <f t="shared" si="5"/>
        <v>0</v>
      </c>
      <c r="M74" s="3">
        <f>IFERROR(VLOOKUP(A74,'درآمد سود سهام'!A:S,19,0),0)</f>
        <v>82692537300</v>
      </c>
      <c r="O74" s="3">
        <f>IFERROR(VLOOKUP(A74,'درآمد ناشی از تغییر قیمت اوراق'!A:Q,17,0),0)</f>
        <v>0</v>
      </c>
      <c r="Q74" s="3">
        <f>IFERROR(VLOOKUP(A74,'درآمد ناشی از فروش'!A:Q,17,0),0)</f>
        <v>-63857226531</v>
      </c>
      <c r="S74" s="3">
        <f t="shared" si="6"/>
        <v>18835310769</v>
      </c>
      <c r="U74" s="5">
        <f t="shared" si="7"/>
        <v>1.0688113426297502E-2</v>
      </c>
    </row>
    <row r="75" spans="1:21">
      <c r="A75" s="1" t="s">
        <v>462</v>
      </c>
      <c r="C75" s="3">
        <f>IFERROR(VLOOKUP(A75,'درآمد سود سهام'!A:S,13,0),0)</f>
        <v>0</v>
      </c>
      <c r="E75" s="3">
        <f>IFERROR(VLOOKUP(A75,'درآمد ناشی از تغییر قیمت اوراق'!A:Q,9,0),0)</f>
        <v>0</v>
      </c>
      <c r="G75" s="3">
        <f>IFERROR(VLOOKUP(A75,'درآمد ناشی از فروش'!A:Q,9,0),0)</f>
        <v>0</v>
      </c>
      <c r="I75" s="3">
        <f t="shared" si="4"/>
        <v>0</v>
      </c>
      <c r="K75" s="5">
        <f t="shared" si="5"/>
        <v>0</v>
      </c>
      <c r="M75" s="3">
        <f>IFERROR(VLOOKUP(A75,'درآمد سود سهام'!A:S,19,0),0)</f>
        <v>0</v>
      </c>
      <c r="O75" s="3">
        <f>IFERROR(VLOOKUP(A75,'درآمد ناشی از تغییر قیمت اوراق'!A:Q,17,0),0)</f>
        <v>0</v>
      </c>
      <c r="Q75" s="3">
        <f>IFERROR(VLOOKUP(A75,'درآمد ناشی از فروش'!A:Q,17,0),0)</f>
        <v>217108843</v>
      </c>
      <c r="S75" s="3">
        <f t="shared" si="6"/>
        <v>217108843</v>
      </c>
      <c r="U75" s="5">
        <f t="shared" si="7"/>
        <v>1.2319860119618375E-4</v>
      </c>
    </row>
    <row r="76" spans="1:21">
      <c r="A76" s="1" t="s">
        <v>441</v>
      </c>
      <c r="C76" s="3">
        <f>IFERROR(VLOOKUP(A76,'درآمد سود سهام'!A:S,13,0),0)</f>
        <v>0</v>
      </c>
      <c r="E76" s="3">
        <f>IFERROR(VLOOKUP(A76,'درآمد ناشی از تغییر قیمت اوراق'!A:Q,9,0),0)</f>
        <v>0</v>
      </c>
      <c r="G76" s="3">
        <f>IFERROR(VLOOKUP(A76,'درآمد ناشی از فروش'!A:Q,9,0),0)</f>
        <v>0</v>
      </c>
      <c r="I76" s="3">
        <f t="shared" si="4"/>
        <v>0</v>
      </c>
      <c r="K76" s="5">
        <f t="shared" si="5"/>
        <v>0</v>
      </c>
      <c r="M76" s="3">
        <f>IFERROR(VLOOKUP(A76,'درآمد سود سهام'!A:S,19,0),0)</f>
        <v>75285522000</v>
      </c>
      <c r="O76" s="3">
        <f>IFERROR(VLOOKUP(A76,'درآمد ناشی از تغییر قیمت اوراق'!A:Q,17,0),0)</f>
        <v>0</v>
      </c>
      <c r="Q76" s="3">
        <f>IFERROR(VLOOKUP(A76,'درآمد ناشی از فروش'!A:Q,17,0),0)</f>
        <v>-55626145245</v>
      </c>
      <c r="S76" s="3">
        <f t="shared" si="6"/>
        <v>19659376755</v>
      </c>
      <c r="U76" s="5">
        <f t="shared" si="7"/>
        <v>1.1155730384527775E-2</v>
      </c>
    </row>
    <row r="77" spans="1:21">
      <c r="A77" s="1" t="s">
        <v>463</v>
      </c>
      <c r="C77" s="3">
        <f>IFERROR(VLOOKUP(A77,'درآمد سود سهام'!A:S,13,0),0)</f>
        <v>0</v>
      </c>
      <c r="E77" s="3">
        <f>IFERROR(VLOOKUP(A77,'درآمد ناشی از تغییر قیمت اوراق'!A:Q,9,0),0)</f>
        <v>0</v>
      </c>
      <c r="G77" s="3">
        <f>IFERROR(VLOOKUP(A77,'درآمد ناشی از فروش'!A:Q,9,0),0)</f>
        <v>0</v>
      </c>
      <c r="I77" s="3">
        <f t="shared" si="4"/>
        <v>0</v>
      </c>
      <c r="K77" s="5">
        <f t="shared" si="5"/>
        <v>0</v>
      </c>
      <c r="M77" s="3">
        <f>IFERROR(VLOOKUP(A77,'درآمد سود سهام'!A:S,19,0),0)</f>
        <v>0</v>
      </c>
      <c r="O77" s="3">
        <f>IFERROR(VLOOKUP(A77,'درآمد ناشی از تغییر قیمت اوراق'!A:Q,17,0),0)</f>
        <v>0</v>
      </c>
      <c r="Q77" s="3">
        <f>IFERROR(VLOOKUP(A77,'درآمد ناشی از فروش'!A:Q,17,0),0)</f>
        <v>5095821268</v>
      </c>
      <c r="S77" s="3">
        <f t="shared" si="6"/>
        <v>5095821268</v>
      </c>
      <c r="U77" s="5">
        <f t="shared" si="7"/>
        <v>2.8916281966615402E-3</v>
      </c>
    </row>
    <row r="78" spans="1:21">
      <c r="A78" s="1" t="s">
        <v>464</v>
      </c>
      <c r="C78" s="3">
        <f>IFERROR(VLOOKUP(A78,'درآمد سود سهام'!A:S,13,0),0)</f>
        <v>0</v>
      </c>
      <c r="E78" s="3">
        <f>IFERROR(VLOOKUP(A78,'درآمد ناشی از تغییر قیمت اوراق'!A:Q,9,0),0)</f>
        <v>0</v>
      </c>
      <c r="G78" s="3">
        <f>IFERROR(VLOOKUP(A78,'درآمد ناشی از فروش'!A:Q,9,0),0)</f>
        <v>0</v>
      </c>
      <c r="I78" s="3">
        <f t="shared" si="4"/>
        <v>0</v>
      </c>
      <c r="K78" s="5">
        <f t="shared" si="5"/>
        <v>0</v>
      </c>
      <c r="M78" s="3">
        <f>IFERROR(VLOOKUP(A78,'درآمد سود سهام'!A:S,19,0),0)</f>
        <v>0</v>
      </c>
      <c r="O78" s="3">
        <f>IFERROR(VLOOKUP(A78,'درآمد ناشی از تغییر قیمت اوراق'!A:Q,17,0),0)</f>
        <v>0</v>
      </c>
      <c r="Q78" s="3">
        <f>IFERROR(VLOOKUP(A78,'درآمد ناشی از فروش'!A:Q,17,0),0)</f>
        <v>19576955542</v>
      </c>
      <c r="S78" s="3">
        <f t="shared" si="6"/>
        <v>19576955542</v>
      </c>
      <c r="U78" s="5">
        <f t="shared" si="7"/>
        <v>1.1108960395750796E-2</v>
      </c>
    </row>
    <row r="79" spans="1:21">
      <c r="A79" s="1" t="s">
        <v>465</v>
      </c>
      <c r="C79" s="3">
        <f>IFERROR(VLOOKUP(A79,'درآمد سود سهام'!A:S,13,0),0)</f>
        <v>0</v>
      </c>
      <c r="E79" s="3">
        <f>IFERROR(VLOOKUP(A79,'درآمد ناشی از تغییر قیمت اوراق'!A:Q,9,0),0)</f>
        <v>0</v>
      </c>
      <c r="G79" s="3">
        <f>IFERROR(VLOOKUP(A79,'درآمد ناشی از فروش'!A:Q,9,0),0)</f>
        <v>0</v>
      </c>
      <c r="I79" s="3">
        <f t="shared" si="4"/>
        <v>0</v>
      </c>
      <c r="K79" s="5">
        <f t="shared" si="5"/>
        <v>0</v>
      </c>
      <c r="M79" s="3">
        <f>IFERROR(VLOOKUP(A79,'درآمد سود سهام'!A:S,19,0),0)</f>
        <v>0</v>
      </c>
      <c r="O79" s="3">
        <f>IFERROR(VLOOKUP(A79,'درآمد ناشی از تغییر قیمت اوراق'!A:Q,17,0),0)</f>
        <v>0</v>
      </c>
      <c r="Q79" s="3">
        <f>IFERROR(VLOOKUP(A79,'درآمد ناشی از فروش'!A:Q,17,0),0)</f>
        <v>3635129035</v>
      </c>
      <c r="S79" s="3">
        <f t="shared" si="6"/>
        <v>3635129035</v>
      </c>
      <c r="U79" s="5">
        <f t="shared" si="7"/>
        <v>2.062757122608927E-3</v>
      </c>
    </row>
    <row r="80" spans="1:21">
      <c r="A80" s="1" t="s">
        <v>466</v>
      </c>
      <c r="C80" s="3">
        <f>IFERROR(VLOOKUP(A80,'درآمد سود سهام'!A:S,13,0),0)</f>
        <v>0</v>
      </c>
      <c r="E80" s="3">
        <f>IFERROR(VLOOKUP(A80,'درآمد ناشی از تغییر قیمت اوراق'!A:Q,9,0),0)</f>
        <v>0</v>
      </c>
      <c r="G80" s="3">
        <f>IFERROR(VLOOKUP(A80,'درآمد ناشی از فروش'!A:Q,9,0),0)</f>
        <v>0</v>
      </c>
      <c r="I80" s="3">
        <f t="shared" si="4"/>
        <v>0</v>
      </c>
      <c r="K80" s="5">
        <f t="shared" si="5"/>
        <v>0</v>
      </c>
      <c r="M80" s="3">
        <f>IFERROR(VLOOKUP(A80,'درآمد سود سهام'!A:S,19,0),0)</f>
        <v>0</v>
      </c>
      <c r="O80" s="3">
        <f>IFERROR(VLOOKUP(A80,'درآمد ناشی از تغییر قیمت اوراق'!A:Q,17,0),0)</f>
        <v>0</v>
      </c>
      <c r="Q80" s="3">
        <f>IFERROR(VLOOKUP(A80,'درآمد ناشی از فروش'!A:Q,17,0),0)</f>
        <v>13120492345</v>
      </c>
      <c r="S80" s="3">
        <f t="shared" si="6"/>
        <v>13120492345</v>
      </c>
      <c r="U80" s="5">
        <f t="shared" si="7"/>
        <v>7.445234756786193E-3</v>
      </c>
    </row>
    <row r="81" spans="1:21">
      <c r="A81" s="1" t="s">
        <v>467</v>
      </c>
      <c r="C81" s="3">
        <f>IFERROR(VLOOKUP(A81,'درآمد سود سهام'!A:S,13,0),0)</f>
        <v>0</v>
      </c>
      <c r="E81" s="3">
        <f>IFERROR(VLOOKUP(A81,'درآمد ناشی از تغییر قیمت اوراق'!A:Q,9,0),0)</f>
        <v>0</v>
      </c>
      <c r="G81" s="3">
        <f>IFERROR(VLOOKUP(A81,'درآمد ناشی از فروش'!A:Q,9,0),0)</f>
        <v>0</v>
      </c>
      <c r="I81" s="3">
        <f t="shared" si="4"/>
        <v>0</v>
      </c>
      <c r="K81" s="5">
        <f t="shared" si="5"/>
        <v>0</v>
      </c>
      <c r="M81" s="3">
        <f>IFERROR(VLOOKUP(A81,'درآمد سود سهام'!A:S,19,0),0)</f>
        <v>0</v>
      </c>
      <c r="O81" s="3">
        <f>IFERROR(VLOOKUP(A81,'درآمد ناشی از تغییر قیمت اوراق'!A:Q,17,0),0)</f>
        <v>0</v>
      </c>
      <c r="Q81" s="3">
        <f>IFERROR(VLOOKUP(A81,'درآمد ناشی از فروش'!A:Q,17,0),0)</f>
        <v>-1719415041</v>
      </c>
      <c r="S81" s="3">
        <f t="shared" si="6"/>
        <v>-1719415041</v>
      </c>
      <c r="U81" s="5">
        <f t="shared" si="7"/>
        <v>-9.7568355576782724E-4</v>
      </c>
    </row>
    <row r="82" spans="1:21">
      <c r="A82" s="1" t="s">
        <v>468</v>
      </c>
      <c r="C82" s="3">
        <f>IFERROR(VLOOKUP(A82,'درآمد سود سهام'!A:S,13,0),0)</f>
        <v>0</v>
      </c>
      <c r="E82" s="3">
        <f>IFERROR(VLOOKUP(A82,'درآمد ناشی از تغییر قیمت اوراق'!A:Q,9,0),0)</f>
        <v>0</v>
      </c>
      <c r="G82" s="3">
        <f>IFERROR(VLOOKUP(A82,'درآمد ناشی از فروش'!A:Q,9,0),0)</f>
        <v>0</v>
      </c>
      <c r="I82" s="3">
        <f t="shared" si="4"/>
        <v>0</v>
      </c>
      <c r="K82" s="5">
        <f t="shared" si="5"/>
        <v>0</v>
      </c>
      <c r="M82" s="3">
        <f>IFERROR(VLOOKUP(A82,'درآمد سود سهام'!A:S,19,0),0)</f>
        <v>0</v>
      </c>
      <c r="O82" s="3">
        <f>IFERROR(VLOOKUP(A82,'درآمد ناشی از تغییر قیمت اوراق'!A:Q,17,0),0)</f>
        <v>0</v>
      </c>
      <c r="Q82" s="3">
        <f>IFERROR(VLOOKUP(A82,'درآمد ناشی از فروش'!A:Q,17,0),0)</f>
        <v>3655938658</v>
      </c>
      <c r="S82" s="3">
        <f t="shared" si="6"/>
        <v>3655938658</v>
      </c>
      <c r="U82" s="5">
        <f t="shared" si="7"/>
        <v>2.0745655612224565E-3</v>
      </c>
    </row>
    <row r="83" spans="1:21">
      <c r="A83" s="1" t="s">
        <v>469</v>
      </c>
      <c r="C83" s="3">
        <f>IFERROR(VLOOKUP(A83,'درآمد سود سهام'!A:S,13,0),0)</f>
        <v>0</v>
      </c>
      <c r="E83" s="3">
        <f>IFERROR(VLOOKUP(A83,'درآمد ناشی از تغییر قیمت اوراق'!A:Q,9,0),0)</f>
        <v>0</v>
      </c>
      <c r="G83" s="3">
        <f>IFERROR(VLOOKUP(A83,'درآمد ناشی از فروش'!A:Q,9,0),0)</f>
        <v>0</v>
      </c>
      <c r="I83" s="3">
        <f t="shared" si="4"/>
        <v>0</v>
      </c>
      <c r="K83" s="5">
        <f t="shared" si="5"/>
        <v>0</v>
      </c>
      <c r="M83" s="3">
        <f>IFERROR(VLOOKUP(A83,'درآمد سود سهام'!A:S,19,0),0)</f>
        <v>0</v>
      </c>
      <c r="O83" s="3">
        <f>IFERROR(VLOOKUP(A83,'درآمد ناشی از تغییر قیمت اوراق'!A:Q,17,0),0)</f>
        <v>0</v>
      </c>
      <c r="Q83" s="3">
        <f>IFERROR(VLOOKUP(A83,'درآمد ناشی از فروش'!A:Q,17,0),0)</f>
        <v>6639232190</v>
      </c>
      <c r="S83" s="3">
        <f t="shared" si="6"/>
        <v>6639232190</v>
      </c>
      <c r="U83" s="5">
        <f t="shared" si="7"/>
        <v>3.7674380625052463E-3</v>
      </c>
    </row>
    <row r="84" spans="1:21">
      <c r="A84" s="1" t="s">
        <v>432</v>
      </c>
      <c r="C84" s="3">
        <f>IFERROR(VLOOKUP(A84,'درآمد سود سهام'!A:S,13,0),0)</f>
        <v>0</v>
      </c>
      <c r="E84" s="3">
        <f>IFERROR(VLOOKUP(A84,'درآمد ناشی از تغییر قیمت اوراق'!A:Q,9,0),0)</f>
        <v>0</v>
      </c>
      <c r="G84" s="3">
        <f>IFERROR(VLOOKUP(A84,'درآمد ناشی از فروش'!A:Q,9,0),0)</f>
        <v>0</v>
      </c>
      <c r="I84" s="3">
        <f t="shared" si="4"/>
        <v>0</v>
      </c>
      <c r="K84" s="5">
        <f t="shared" si="5"/>
        <v>0</v>
      </c>
      <c r="M84" s="3">
        <f>IFERROR(VLOOKUP(A84,'درآمد سود سهام'!A:S,19,0),0)</f>
        <v>100189848300</v>
      </c>
      <c r="O84" s="3">
        <f>IFERROR(VLOOKUP(A84,'درآمد ناشی از تغییر قیمت اوراق'!A:Q,17,0),0)</f>
        <v>0</v>
      </c>
      <c r="Q84" s="3">
        <f>IFERROR(VLOOKUP(A84,'درآمد ناشی از فروش'!A:Q,17,0),0)</f>
        <v>-44074290772</v>
      </c>
      <c r="S84" s="3">
        <f t="shared" si="6"/>
        <v>56115557528</v>
      </c>
      <c r="U84" s="5">
        <f t="shared" si="7"/>
        <v>3.1842821772089587E-2</v>
      </c>
    </row>
    <row r="85" spans="1:21">
      <c r="A85" s="1" t="s">
        <v>470</v>
      </c>
      <c r="C85" s="3">
        <f>IFERROR(VLOOKUP(A85,'درآمد سود سهام'!A:S,13,0),0)</f>
        <v>0</v>
      </c>
      <c r="E85" s="3">
        <f>IFERROR(VLOOKUP(A85,'درآمد ناشی از تغییر قیمت اوراق'!A:Q,9,0),0)</f>
        <v>0</v>
      </c>
      <c r="G85" s="3">
        <f>IFERROR(VLOOKUP(A85,'درآمد ناشی از فروش'!A:Q,9,0),0)</f>
        <v>0</v>
      </c>
      <c r="I85" s="3">
        <f t="shared" si="4"/>
        <v>0</v>
      </c>
      <c r="K85" s="5">
        <f t="shared" si="5"/>
        <v>0</v>
      </c>
      <c r="M85" s="3">
        <f>IFERROR(VLOOKUP(A85,'درآمد سود سهام'!A:S,19,0),0)</f>
        <v>0</v>
      </c>
      <c r="O85" s="3">
        <f>IFERROR(VLOOKUP(A85,'درآمد ناشی از تغییر قیمت اوراق'!A:Q,17,0),0)</f>
        <v>0</v>
      </c>
      <c r="Q85" s="3">
        <f>IFERROR(VLOOKUP(A85,'درآمد ناشی از فروش'!A:Q,17,0),0)</f>
        <v>518746301</v>
      </c>
      <c r="S85" s="3">
        <f t="shared" si="6"/>
        <v>518746301</v>
      </c>
      <c r="U85" s="5">
        <f t="shared" si="7"/>
        <v>2.9436303826138718E-4</v>
      </c>
    </row>
    <row r="86" spans="1:21">
      <c r="A86" s="1" t="s">
        <v>471</v>
      </c>
      <c r="C86" s="3">
        <f>IFERROR(VLOOKUP(A86,'درآمد سود سهام'!A:S,13,0),0)</f>
        <v>0</v>
      </c>
      <c r="E86" s="3">
        <f>IFERROR(VLOOKUP(A86,'درآمد ناشی از تغییر قیمت اوراق'!A:Q,9,0),0)</f>
        <v>0</v>
      </c>
      <c r="G86" s="3">
        <f>IFERROR(VLOOKUP(A86,'درآمد ناشی از فروش'!A:Q,9,0),0)</f>
        <v>0</v>
      </c>
      <c r="I86" s="3">
        <f t="shared" si="4"/>
        <v>0</v>
      </c>
      <c r="K86" s="5">
        <f t="shared" si="5"/>
        <v>0</v>
      </c>
      <c r="M86" s="3">
        <f>IFERROR(VLOOKUP(A86,'درآمد سود سهام'!A:S,19,0),0)</f>
        <v>0</v>
      </c>
      <c r="O86" s="3">
        <f>IFERROR(VLOOKUP(A86,'درآمد ناشی از تغییر قیمت اوراق'!A:Q,17,0),0)</f>
        <v>0</v>
      </c>
      <c r="Q86" s="3">
        <f>IFERROR(VLOOKUP(A86,'درآمد ناشی از فروش'!A:Q,17,0),0)</f>
        <v>8331550005</v>
      </c>
      <c r="S86" s="3">
        <f t="shared" si="6"/>
        <v>8331550005</v>
      </c>
      <c r="U86" s="5">
        <f t="shared" si="7"/>
        <v>4.727745273885771E-3</v>
      </c>
    </row>
    <row r="87" spans="1:21">
      <c r="A87" s="1" t="s">
        <v>472</v>
      </c>
      <c r="C87" s="3">
        <f>IFERROR(VLOOKUP(A87,'درآمد سود سهام'!A:S,13,0),0)</f>
        <v>0</v>
      </c>
      <c r="E87" s="3">
        <f>IFERROR(VLOOKUP(A87,'درآمد ناشی از تغییر قیمت اوراق'!A:Q,9,0),0)</f>
        <v>0</v>
      </c>
      <c r="G87" s="3">
        <f>IFERROR(VLOOKUP(A87,'درآمد ناشی از فروش'!A:Q,9,0),0)</f>
        <v>0</v>
      </c>
      <c r="I87" s="3">
        <f t="shared" si="4"/>
        <v>0</v>
      </c>
      <c r="K87" s="5">
        <f t="shared" si="5"/>
        <v>0</v>
      </c>
      <c r="M87" s="3">
        <f>IFERROR(VLOOKUP(A87,'درآمد سود سهام'!A:S,19,0),0)</f>
        <v>0</v>
      </c>
      <c r="O87" s="3">
        <f>IFERROR(VLOOKUP(A87,'درآمد ناشی از تغییر قیمت اوراق'!A:Q,17,0),0)</f>
        <v>0</v>
      </c>
      <c r="Q87" s="3">
        <f>IFERROR(VLOOKUP(A87,'درآمد ناشی از فروش'!A:Q,17,0),0)</f>
        <v>0</v>
      </c>
      <c r="S87" s="3">
        <f t="shared" si="6"/>
        <v>0</v>
      </c>
      <c r="U87" s="5">
        <f t="shared" si="7"/>
        <v>0</v>
      </c>
    </row>
    <row r="88" spans="1:21">
      <c r="A88" s="1" t="s">
        <v>473</v>
      </c>
      <c r="C88" s="3">
        <f>IFERROR(VLOOKUP(A88,'درآمد سود سهام'!A:S,13,0),0)</f>
        <v>0</v>
      </c>
      <c r="E88" s="3">
        <f>IFERROR(VLOOKUP(A88,'درآمد ناشی از تغییر قیمت اوراق'!A:Q,9,0),0)</f>
        <v>0</v>
      </c>
      <c r="G88" s="3">
        <f>IFERROR(VLOOKUP(A88,'درآمد ناشی از فروش'!A:Q,9,0),0)</f>
        <v>0</v>
      </c>
      <c r="I88" s="3">
        <f t="shared" si="4"/>
        <v>0</v>
      </c>
      <c r="K88" s="5">
        <f t="shared" si="5"/>
        <v>0</v>
      </c>
      <c r="M88" s="3">
        <f>IFERROR(VLOOKUP(A88,'درآمد سود سهام'!A:S,19,0),0)</f>
        <v>0</v>
      </c>
      <c r="O88" s="3">
        <f>IFERROR(VLOOKUP(A88,'درآمد ناشی از تغییر قیمت اوراق'!A:Q,17,0),0)</f>
        <v>0</v>
      </c>
      <c r="Q88" s="3">
        <f>IFERROR(VLOOKUP(A88,'درآمد ناشی از فروش'!A:Q,17,0),0)</f>
        <v>6397818206</v>
      </c>
      <c r="S88" s="3">
        <f t="shared" si="6"/>
        <v>6397818206</v>
      </c>
      <c r="U88" s="5">
        <f t="shared" si="7"/>
        <v>3.6304474879757793E-3</v>
      </c>
    </row>
    <row r="89" spans="1:21">
      <c r="A89" s="1" t="s">
        <v>474</v>
      </c>
      <c r="C89" s="3">
        <f>IFERROR(VLOOKUP(A89,'درآمد سود سهام'!A:S,13,0),0)</f>
        <v>0</v>
      </c>
      <c r="E89" s="3">
        <f>IFERROR(VLOOKUP(A89,'درآمد ناشی از تغییر قیمت اوراق'!A:Q,9,0),0)</f>
        <v>0</v>
      </c>
      <c r="G89" s="3">
        <f>IFERROR(VLOOKUP(A89,'درآمد ناشی از فروش'!A:Q,9,0),0)</f>
        <v>0</v>
      </c>
      <c r="I89" s="3">
        <f t="shared" si="4"/>
        <v>0</v>
      </c>
      <c r="K89" s="5">
        <f t="shared" si="5"/>
        <v>0</v>
      </c>
      <c r="M89" s="3">
        <f>IFERROR(VLOOKUP(A89,'درآمد سود سهام'!A:S,19,0),0)</f>
        <v>0</v>
      </c>
      <c r="O89" s="3">
        <f>IFERROR(VLOOKUP(A89,'درآمد ناشی از تغییر قیمت اوراق'!A:Q,17,0),0)</f>
        <v>0</v>
      </c>
      <c r="Q89" s="3">
        <f>IFERROR(VLOOKUP(A89,'درآمد ناشی از فروش'!A:Q,17,0),0)</f>
        <v>8311125491</v>
      </c>
      <c r="S89" s="3">
        <f t="shared" si="6"/>
        <v>8311125491</v>
      </c>
      <c r="U89" s="5">
        <f t="shared" si="7"/>
        <v>4.7161553657081847E-3</v>
      </c>
    </row>
    <row r="90" spans="1:21">
      <c r="A90" s="1" t="s">
        <v>475</v>
      </c>
      <c r="C90" s="3">
        <f>IFERROR(VLOOKUP(A90,'درآمد سود سهام'!A:S,13,0),0)</f>
        <v>0</v>
      </c>
      <c r="E90" s="3">
        <f>IFERROR(VLOOKUP(A90,'درآمد ناشی از تغییر قیمت اوراق'!A:Q,9,0),0)</f>
        <v>0</v>
      </c>
      <c r="G90" s="3">
        <f>IFERROR(VLOOKUP(A90,'درآمد ناشی از فروش'!A:Q,9,0),0)</f>
        <v>0</v>
      </c>
      <c r="I90" s="3">
        <f t="shared" si="4"/>
        <v>0</v>
      </c>
      <c r="K90" s="5">
        <f t="shared" si="5"/>
        <v>0</v>
      </c>
      <c r="M90" s="3">
        <f>IFERROR(VLOOKUP(A90,'درآمد سود سهام'!A:S,19,0),0)</f>
        <v>0</v>
      </c>
      <c r="O90" s="3">
        <f>IFERROR(VLOOKUP(A90,'درآمد ناشی از تغییر قیمت اوراق'!A:Q,17,0),0)</f>
        <v>0</v>
      </c>
      <c r="Q90" s="3">
        <f>IFERROR(VLOOKUP(A90,'درآمد ناشی از فروش'!A:Q,17,0),0)</f>
        <v>0</v>
      </c>
      <c r="S90" s="3">
        <f t="shared" si="6"/>
        <v>0</v>
      </c>
      <c r="U90" s="5">
        <f t="shared" si="7"/>
        <v>0</v>
      </c>
    </row>
    <row r="91" spans="1:21">
      <c r="A91" s="1" t="s">
        <v>476</v>
      </c>
      <c r="C91" s="3">
        <f>IFERROR(VLOOKUP(A91,'درآمد سود سهام'!A:S,13,0),0)</f>
        <v>0</v>
      </c>
      <c r="E91" s="3">
        <f>IFERROR(VLOOKUP(A91,'درآمد ناشی از تغییر قیمت اوراق'!A:Q,9,0),0)</f>
        <v>0</v>
      </c>
      <c r="G91" s="3">
        <f>IFERROR(VLOOKUP(A91,'درآمد ناشی از فروش'!A:Q,9,0),0)</f>
        <v>0</v>
      </c>
      <c r="I91" s="3">
        <f t="shared" si="4"/>
        <v>0</v>
      </c>
      <c r="K91" s="5">
        <f t="shared" si="5"/>
        <v>0</v>
      </c>
      <c r="M91" s="3">
        <f>IFERROR(VLOOKUP(A91,'درآمد سود سهام'!A:S,19,0),0)</f>
        <v>0</v>
      </c>
      <c r="O91" s="3">
        <f>IFERROR(VLOOKUP(A91,'درآمد ناشی از تغییر قیمت اوراق'!A:Q,17,0),0)</f>
        <v>0</v>
      </c>
      <c r="Q91" s="3">
        <f>IFERROR(VLOOKUP(A91,'درآمد ناشی از فروش'!A:Q,17,0),0)</f>
        <v>5872365642</v>
      </c>
      <c r="S91" s="3">
        <f t="shared" si="6"/>
        <v>5872365642</v>
      </c>
      <c r="U91" s="5">
        <f t="shared" si="7"/>
        <v>3.3322789749606358E-3</v>
      </c>
    </row>
    <row r="92" spans="1:21">
      <c r="A92" s="1" t="s">
        <v>477</v>
      </c>
      <c r="C92" s="3">
        <f>IFERROR(VLOOKUP(A92,'درآمد سود سهام'!A:S,13,0),0)</f>
        <v>0</v>
      </c>
      <c r="E92" s="3">
        <f>IFERROR(VLOOKUP(A92,'درآمد ناشی از تغییر قیمت اوراق'!A:Q,9,0),0)</f>
        <v>0</v>
      </c>
      <c r="G92" s="3">
        <f>IFERROR(VLOOKUP(A92,'درآمد ناشی از فروش'!A:Q,9,0),0)</f>
        <v>0</v>
      </c>
      <c r="I92" s="3">
        <f t="shared" si="4"/>
        <v>0</v>
      </c>
      <c r="K92" s="5">
        <f t="shared" si="5"/>
        <v>0</v>
      </c>
      <c r="M92" s="3">
        <f>IFERROR(VLOOKUP(A92,'درآمد سود سهام'!A:S,19,0),0)</f>
        <v>0</v>
      </c>
      <c r="O92" s="3">
        <f>IFERROR(VLOOKUP(A92,'درآمد ناشی از تغییر قیمت اوراق'!A:Q,17,0),0)</f>
        <v>0</v>
      </c>
      <c r="Q92" s="3">
        <f>IFERROR(VLOOKUP(A92,'درآمد ناشی از فروش'!A:Q,17,0),0)</f>
        <v>5141948546</v>
      </c>
      <c r="S92" s="3">
        <f t="shared" si="6"/>
        <v>5141948546</v>
      </c>
      <c r="U92" s="5">
        <f t="shared" si="7"/>
        <v>2.9178031605555143E-3</v>
      </c>
    </row>
    <row r="93" spans="1:21">
      <c r="A93" s="1" t="s">
        <v>478</v>
      </c>
      <c r="C93" s="3">
        <f>IFERROR(VLOOKUP(A93,'درآمد سود سهام'!A:S,13,0),0)</f>
        <v>0</v>
      </c>
      <c r="E93" s="3">
        <f>IFERROR(VLOOKUP(A93,'درآمد ناشی از تغییر قیمت اوراق'!A:Q,9,0),0)</f>
        <v>0</v>
      </c>
      <c r="G93" s="3">
        <f>IFERROR(VLOOKUP(A93,'درآمد ناشی از فروش'!A:Q,9,0),0)</f>
        <v>0</v>
      </c>
      <c r="I93" s="3">
        <f t="shared" si="4"/>
        <v>0</v>
      </c>
      <c r="K93" s="5">
        <f t="shared" si="5"/>
        <v>0</v>
      </c>
      <c r="M93" s="3">
        <f>IFERROR(VLOOKUP(A93,'درآمد سود سهام'!A:S,19,0),0)</f>
        <v>0</v>
      </c>
      <c r="O93" s="3">
        <f>IFERROR(VLOOKUP(A93,'درآمد ناشی از تغییر قیمت اوراق'!A:Q,17,0),0)</f>
        <v>0</v>
      </c>
      <c r="Q93" s="3">
        <f>IFERROR(VLOOKUP(A93,'درآمد ناشی از فروش'!A:Q,17,0),0)</f>
        <v>3011774763</v>
      </c>
      <c r="S93" s="3">
        <f t="shared" si="6"/>
        <v>3011774763</v>
      </c>
      <c r="U93" s="5">
        <f t="shared" si="7"/>
        <v>1.7090342005072906E-3</v>
      </c>
    </row>
    <row r="94" spans="1:21">
      <c r="A94" s="1" t="s">
        <v>443</v>
      </c>
      <c r="C94" s="3">
        <f>IFERROR(VLOOKUP(A94,'درآمد سود سهام'!A:S,13,0),0)</f>
        <v>0</v>
      </c>
      <c r="E94" s="3">
        <f>IFERROR(VLOOKUP(A94,'درآمد ناشی از تغییر قیمت اوراق'!A:Q,9,0),0)</f>
        <v>0</v>
      </c>
      <c r="G94" s="3">
        <f>IFERROR(VLOOKUP(A94,'درآمد ناشی از فروش'!A:Q,9,0),0)</f>
        <v>0</v>
      </c>
      <c r="I94" s="3">
        <f t="shared" si="4"/>
        <v>0</v>
      </c>
      <c r="K94" s="5">
        <f t="shared" si="5"/>
        <v>0</v>
      </c>
      <c r="M94" s="3">
        <f>IFERROR(VLOOKUP(A94,'درآمد سود سهام'!A:S,19,0),0)</f>
        <v>15138900000</v>
      </c>
      <c r="O94" s="3">
        <f>IFERROR(VLOOKUP(A94,'درآمد ناشی از تغییر قیمت اوراق'!A:Q,17,0),0)</f>
        <v>0</v>
      </c>
      <c r="Q94" s="3">
        <f>IFERROR(VLOOKUP(A94,'درآمد ناشی از فروش'!A:Q,17,0),0)</f>
        <v>-11342477623</v>
      </c>
      <c r="S94" s="3">
        <f t="shared" si="6"/>
        <v>3796422377</v>
      </c>
      <c r="U94" s="5">
        <f t="shared" si="7"/>
        <v>2.1542831693699871E-3</v>
      </c>
    </row>
    <row r="95" spans="1:21">
      <c r="A95" s="1" t="s">
        <v>479</v>
      </c>
      <c r="C95" s="3">
        <f>IFERROR(VLOOKUP(A95,'درآمد سود سهام'!A:S,13,0),0)</f>
        <v>0</v>
      </c>
      <c r="E95" s="3">
        <f>IFERROR(VLOOKUP(A95,'درآمد ناشی از تغییر قیمت اوراق'!A:Q,9,0),0)</f>
        <v>0</v>
      </c>
      <c r="G95" s="3">
        <f>IFERROR(VLOOKUP(A95,'درآمد ناشی از فروش'!A:Q,9,0),0)</f>
        <v>0</v>
      </c>
      <c r="I95" s="3">
        <f t="shared" si="4"/>
        <v>0</v>
      </c>
      <c r="K95" s="5">
        <f t="shared" si="5"/>
        <v>0</v>
      </c>
      <c r="M95" s="3">
        <f>IFERROR(VLOOKUP(A95,'درآمد سود سهام'!A:S,19,0),0)</f>
        <v>0</v>
      </c>
      <c r="O95" s="3">
        <f>IFERROR(VLOOKUP(A95,'درآمد ناشی از تغییر قیمت اوراق'!A:Q,17,0),0)</f>
        <v>0</v>
      </c>
      <c r="Q95" s="3">
        <f>IFERROR(VLOOKUP(A95,'درآمد ناشی از فروش'!A:Q,17,0),0)</f>
        <v>16322357934</v>
      </c>
      <c r="S95" s="3">
        <f t="shared" si="6"/>
        <v>16322357934</v>
      </c>
      <c r="U95" s="5">
        <f t="shared" si="7"/>
        <v>9.2621361613180898E-3</v>
      </c>
    </row>
    <row r="96" spans="1:21">
      <c r="A96" s="1" t="s">
        <v>480</v>
      </c>
      <c r="C96" s="3">
        <f>IFERROR(VLOOKUP(A96,'درآمد سود سهام'!A:S,13,0),0)</f>
        <v>0</v>
      </c>
      <c r="E96" s="3">
        <f>IFERROR(VLOOKUP(A96,'درآمد ناشی از تغییر قیمت اوراق'!A:Q,9,0),0)</f>
        <v>0</v>
      </c>
      <c r="G96" s="3">
        <f>IFERROR(VLOOKUP(A96,'درآمد ناشی از فروش'!A:Q,9,0),0)</f>
        <v>0</v>
      </c>
      <c r="I96" s="3">
        <f t="shared" si="4"/>
        <v>0</v>
      </c>
      <c r="K96" s="5">
        <f t="shared" si="5"/>
        <v>0</v>
      </c>
      <c r="M96" s="3">
        <f>IFERROR(VLOOKUP(A96,'درآمد سود سهام'!A:S,19,0),0)</f>
        <v>0</v>
      </c>
      <c r="O96" s="3">
        <f>IFERROR(VLOOKUP(A96,'درآمد ناشی از تغییر قیمت اوراق'!A:Q,17,0),0)</f>
        <v>0</v>
      </c>
      <c r="Q96" s="3">
        <f>IFERROR(VLOOKUP(A96,'درآمد ناشی از فروش'!A:Q,17,0),0)</f>
        <v>56915727369</v>
      </c>
      <c r="S96" s="3">
        <f t="shared" si="6"/>
        <v>56915727369</v>
      </c>
      <c r="U96" s="5">
        <f t="shared" si="7"/>
        <v>3.2296878842121381E-2</v>
      </c>
    </row>
    <row r="97" spans="1:21">
      <c r="A97" s="1" t="s">
        <v>481</v>
      </c>
      <c r="C97" s="3">
        <f>IFERROR(VLOOKUP(A97,'درآمد سود سهام'!A:S,13,0),0)</f>
        <v>0</v>
      </c>
      <c r="E97" s="3">
        <f>IFERROR(VLOOKUP(A97,'درآمد ناشی از تغییر قیمت اوراق'!A:Q,9,0),0)</f>
        <v>0</v>
      </c>
      <c r="G97" s="3">
        <f>IFERROR(VLOOKUP(A97,'درآمد ناشی از فروش'!A:Q,9,0),0)</f>
        <v>0</v>
      </c>
      <c r="I97" s="3">
        <f t="shared" si="4"/>
        <v>0</v>
      </c>
      <c r="K97" s="5">
        <f t="shared" si="5"/>
        <v>0</v>
      </c>
      <c r="M97" s="3">
        <f>IFERROR(VLOOKUP(A97,'درآمد سود سهام'!A:S,19,0),0)</f>
        <v>0</v>
      </c>
      <c r="O97" s="3">
        <f>IFERROR(VLOOKUP(A97,'درآمد ناشی از تغییر قیمت اوراق'!A:Q,17,0),0)</f>
        <v>0</v>
      </c>
      <c r="Q97" s="3">
        <f>IFERROR(VLOOKUP(A97,'درآمد ناشی از فروش'!A:Q,17,0),0)</f>
        <v>49114447735</v>
      </c>
      <c r="S97" s="3">
        <f t="shared" si="6"/>
        <v>49114447735</v>
      </c>
      <c r="U97" s="5">
        <f t="shared" si="7"/>
        <v>2.7870035950009996E-2</v>
      </c>
    </row>
    <row r="98" spans="1:21">
      <c r="A98" s="1" t="s">
        <v>482</v>
      </c>
      <c r="C98" s="3">
        <f>IFERROR(VLOOKUP(A98,'درآمد سود سهام'!A:S,13,0),0)</f>
        <v>0</v>
      </c>
      <c r="E98" s="3">
        <f>IFERROR(VLOOKUP(A98,'درآمد ناشی از تغییر قیمت اوراق'!A:Q,9,0),0)</f>
        <v>0</v>
      </c>
      <c r="G98" s="3">
        <f>IFERROR(VLOOKUP(A98,'درآمد ناشی از فروش'!A:Q,9,0),0)</f>
        <v>0</v>
      </c>
      <c r="I98" s="3">
        <f t="shared" si="4"/>
        <v>0</v>
      </c>
      <c r="K98" s="5">
        <f t="shared" si="5"/>
        <v>0</v>
      </c>
      <c r="M98" s="3">
        <f>IFERROR(VLOOKUP(A98,'درآمد سود سهام'!A:S,19,0),0)</f>
        <v>0</v>
      </c>
      <c r="O98" s="3">
        <f>IFERROR(VLOOKUP(A98,'درآمد ناشی از تغییر قیمت اوراق'!A:Q,17,0),0)</f>
        <v>0</v>
      </c>
      <c r="Q98" s="3">
        <f>IFERROR(VLOOKUP(A98,'درآمد ناشی از فروش'!A:Q,17,0),0)</f>
        <v>524166245</v>
      </c>
      <c r="S98" s="3">
        <f t="shared" si="6"/>
        <v>524166245</v>
      </c>
      <c r="U98" s="5">
        <f t="shared" si="7"/>
        <v>2.9743859018334021E-4</v>
      </c>
    </row>
    <row r="99" spans="1:21">
      <c r="A99" s="1" t="s">
        <v>47</v>
      </c>
      <c r="C99" s="3">
        <f>IFERROR(VLOOKUP(A99,'درآمد سود سهام'!A:S,13,0),0)</f>
        <v>0</v>
      </c>
      <c r="E99" s="3">
        <f>IFERROR(VLOOKUP(A99,'درآمد ناشی از تغییر قیمت اوراق'!A:Q,9,0),0)</f>
        <v>0</v>
      </c>
      <c r="G99" s="3">
        <f>IFERROR(VLOOKUP(A99,'درآمد ناشی از فروش'!A:Q,9,0),0)</f>
        <v>-50503897</v>
      </c>
      <c r="I99" s="3">
        <f t="shared" si="4"/>
        <v>-50503897</v>
      </c>
      <c r="K99" s="5">
        <f t="shared" si="5"/>
        <v>-5.1191504669877012E-4</v>
      </c>
      <c r="M99" s="3">
        <f>IFERROR(VLOOKUP(A99,'درآمد سود سهام'!A:S,19,0),0)</f>
        <v>0</v>
      </c>
      <c r="O99" s="3">
        <f>IFERROR(VLOOKUP(A99,'درآمد ناشی از تغییر قیمت اوراق'!A:Q,17,0),0)</f>
        <v>0</v>
      </c>
      <c r="Q99" s="3">
        <f>IFERROR(VLOOKUP(A99,'درآمد ناشی از فروش'!A:Q,17,0),0)</f>
        <v>-50503897</v>
      </c>
      <c r="S99" s="3">
        <f t="shared" si="6"/>
        <v>-50503897</v>
      </c>
      <c r="U99" s="5">
        <f t="shared" si="7"/>
        <v>-2.8658480140102545E-5</v>
      </c>
    </row>
    <row r="100" spans="1:21" ht="22.5" thickBot="1">
      <c r="C100" s="4">
        <f>SUM(C8:C99)</f>
        <v>21481135505</v>
      </c>
      <c r="E100" s="4">
        <f>SUM(E8:E99)</f>
        <v>-155265231532</v>
      </c>
      <c r="G100" s="4">
        <f>SUM(G8:G99)</f>
        <v>232440889426</v>
      </c>
      <c r="I100" s="4">
        <f>SUM(I8:I99)</f>
        <v>98656793399</v>
      </c>
      <c r="K100" s="7">
        <f>SUM(K8:K67)</f>
        <v>1.000511915046699</v>
      </c>
      <c r="M100" s="4">
        <f>SUM(M8:M99)</f>
        <v>602050967745</v>
      </c>
      <c r="O100" s="4">
        <f>SUM(O8:O99)</f>
        <v>158227284775</v>
      </c>
      <c r="Q100" s="4">
        <f>SUM(Q8:Q99)</f>
        <v>1001988858405</v>
      </c>
      <c r="S100" s="4">
        <f>SUM(S8:S99)</f>
        <v>1762267110925</v>
      </c>
      <c r="U100" s="6">
        <f>SUM(U8:U99)</f>
        <v>1.0000000000000002</v>
      </c>
    </row>
    <row r="101" spans="1:21" ht="22.5" thickTop="1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29"/>
  <sheetViews>
    <sheetView rightToLeft="1" topLeftCell="A108" workbookViewId="0">
      <selection activeCell="K131" sqref="K131"/>
    </sheetView>
  </sheetViews>
  <sheetFormatPr defaultRowHeight="21.75"/>
  <cols>
    <col min="1" max="1" width="34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2.5">
      <c r="A3" s="9" t="s">
        <v>390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22.5">
      <c r="A6" s="9" t="s">
        <v>394</v>
      </c>
      <c r="C6" s="10" t="s">
        <v>392</v>
      </c>
      <c r="D6" s="10" t="s">
        <v>392</v>
      </c>
      <c r="E6" s="10" t="s">
        <v>392</v>
      </c>
      <c r="F6" s="10" t="s">
        <v>392</v>
      </c>
      <c r="G6" s="10" t="s">
        <v>392</v>
      </c>
      <c r="H6" s="10" t="s">
        <v>392</v>
      </c>
      <c r="I6" s="10" t="s">
        <v>392</v>
      </c>
      <c r="K6" s="10" t="s">
        <v>393</v>
      </c>
      <c r="L6" s="10" t="s">
        <v>393</v>
      </c>
      <c r="M6" s="10" t="s">
        <v>393</v>
      </c>
      <c r="N6" s="10" t="s">
        <v>393</v>
      </c>
      <c r="O6" s="10" t="s">
        <v>393</v>
      </c>
      <c r="P6" s="10" t="s">
        <v>393</v>
      </c>
      <c r="Q6" s="10" t="s">
        <v>393</v>
      </c>
    </row>
    <row r="7" spans="1:17" ht="22.5">
      <c r="A7" s="10" t="s">
        <v>394</v>
      </c>
      <c r="C7" s="12" t="s">
        <v>495</v>
      </c>
      <c r="E7" s="12" t="s">
        <v>492</v>
      </c>
      <c r="G7" s="12" t="s">
        <v>493</v>
      </c>
      <c r="I7" s="12" t="s">
        <v>496</v>
      </c>
      <c r="K7" s="12" t="s">
        <v>495</v>
      </c>
      <c r="M7" s="12" t="s">
        <v>492</v>
      </c>
      <c r="O7" s="12" t="s">
        <v>493</v>
      </c>
      <c r="Q7" s="12" t="s">
        <v>496</v>
      </c>
    </row>
    <row r="8" spans="1:17">
      <c r="A8" s="1" t="s">
        <v>130</v>
      </c>
      <c r="C8" s="3">
        <f>IFERROR(VLOOKUP(A8,'سود اوراق بهادار و سپرده بانکی'!A:S,13,0),0)</f>
        <v>0</v>
      </c>
      <c r="E8" s="3">
        <v>0</v>
      </c>
      <c r="G8" s="3">
        <v>43896050049</v>
      </c>
      <c r="I8" s="3">
        <f>C8+E8+G8</f>
        <v>43896050049</v>
      </c>
      <c r="K8" s="3">
        <f>IFERROR(VLOOKUP(A8,'سود اوراق بهادار و سپرده بانکی'!A:S,19,0),0)</f>
        <v>0</v>
      </c>
      <c r="M8" s="3">
        <f>IFERROR(VLOOKUP(A8,'درآمد ناشی از تغییر قیمت اوراق'!A:Q,17,0),0)</f>
        <v>0</v>
      </c>
      <c r="O8" s="3">
        <v>44134962551</v>
      </c>
      <c r="Q8" s="3">
        <f>K8+M8+O8</f>
        <v>44134962551</v>
      </c>
    </row>
    <row r="9" spans="1:17">
      <c r="A9" s="1" t="s">
        <v>138</v>
      </c>
      <c r="C9" s="3">
        <f>IFERROR(VLOOKUP(A9,'سود اوراق بهادار و سپرده بانکی'!A:S,13,0),0)</f>
        <v>0</v>
      </c>
      <c r="E9" s="3">
        <v>0</v>
      </c>
      <c r="G9" s="3">
        <v>17512341972</v>
      </c>
      <c r="I9" s="3">
        <f t="shared" ref="I9:I72" si="0">C9+E9+G9</f>
        <v>17512341972</v>
      </c>
      <c r="K9" s="3">
        <f>IFERROR(VLOOKUP(A9,'سود اوراق بهادار و سپرده بانکی'!A:S,19,0),0)</f>
        <v>0</v>
      </c>
      <c r="M9" s="3">
        <f>IFERROR(VLOOKUP(A9,'درآمد ناشی از تغییر قیمت اوراق'!A:Q,17,0),0)</f>
        <v>0</v>
      </c>
      <c r="O9" s="3">
        <v>46052707017</v>
      </c>
      <c r="Q9" s="3">
        <f t="shared" ref="Q9:Q72" si="1">K9+M9+O9</f>
        <v>46052707017</v>
      </c>
    </row>
    <row r="10" spans="1:17">
      <c r="A10" s="1" t="s">
        <v>233</v>
      </c>
      <c r="C10" s="3">
        <f>IFERROR(VLOOKUP(A10,'سود اوراق بهادار و سپرده بانکی'!A:S,13,0),0)</f>
        <v>1176959394</v>
      </c>
      <c r="E10" s="3">
        <v>0</v>
      </c>
      <c r="G10" s="3">
        <v>9311149903</v>
      </c>
      <c r="I10" s="3">
        <f t="shared" si="0"/>
        <v>10488109297</v>
      </c>
      <c r="K10" s="3">
        <f>IFERROR(VLOOKUP(A10,'سود اوراق بهادار و سپرده بانکی'!A:S,19,0),0)</f>
        <v>258822313981</v>
      </c>
      <c r="M10" s="3">
        <f>IFERROR(VLOOKUP(A10,'درآمد ناشی از تغییر قیمت اوراق'!A:Q,17,0),0)</f>
        <v>0</v>
      </c>
      <c r="O10" s="3">
        <v>1449188858</v>
      </c>
      <c r="Q10" s="3">
        <f t="shared" si="1"/>
        <v>260271502839</v>
      </c>
    </row>
    <row r="11" spans="1:17">
      <c r="A11" s="1" t="s">
        <v>247</v>
      </c>
      <c r="C11" s="3">
        <f>IFERROR(VLOOKUP(A11,'سود اوراق بهادار و سپرده بانکی'!A:S,13,0),0)</f>
        <v>44469584504</v>
      </c>
      <c r="E11" s="3">
        <v>31836126811</v>
      </c>
      <c r="G11" s="3">
        <v>4269626381</v>
      </c>
      <c r="I11" s="3">
        <f t="shared" si="0"/>
        <v>80575337696</v>
      </c>
      <c r="K11" s="3">
        <f>IFERROR(VLOOKUP(A11,'سود اوراق بهادار و سپرده بانکی'!A:S,19,0),0)</f>
        <v>133939083718</v>
      </c>
      <c r="M11" s="3">
        <f>IFERROR(VLOOKUP(A11,'درآمد ناشی از تغییر قیمت اوراق'!A:Q,17,0),0)</f>
        <v>-141287554378</v>
      </c>
      <c r="O11" s="3">
        <v>4269626381</v>
      </c>
      <c r="Q11" s="3">
        <f t="shared" si="1"/>
        <v>-3078844279</v>
      </c>
    </row>
    <row r="12" spans="1:17">
      <c r="A12" s="1" t="s">
        <v>279</v>
      </c>
      <c r="C12" s="3">
        <f>IFERROR(VLOOKUP(A12,'سود اوراق بهادار و سپرده بانکی'!A:S,13,0),0)</f>
        <v>45670554816</v>
      </c>
      <c r="E12" s="3">
        <v>169308961426</v>
      </c>
      <c r="G12" s="3">
        <v>21687602705</v>
      </c>
      <c r="I12" s="3">
        <f t="shared" si="0"/>
        <v>236667118947</v>
      </c>
      <c r="K12" s="3">
        <f>IFERROR(VLOOKUP(A12,'سود اوراق بهادار و سپرده بانکی'!A:S,19,0),0)</f>
        <v>583785473311</v>
      </c>
      <c r="M12" s="3">
        <f>IFERROR(VLOOKUP(A12,'درآمد ناشی از تغییر قیمت اوراق'!A:Q,17,0),0)</f>
        <v>35452010378</v>
      </c>
      <c r="O12" s="3">
        <v>51625216862</v>
      </c>
      <c r="Q12" s="3">
        <f t="shared" si="1"/>
        <v>670862700551</v>
      </c>
    </row>
    <row r="13" spans="1:17">
      <c r="A13" s="1" t="s">
        <v>188</v>
      </c>
      <c r="C13" s="3">
        <f>IFERROR(VLOOKUP(A13,'سود اوراق بهادار و سپرده بانکی'!A:S,13,0),0)</f>
        <v>0</v>
      </c>
      <c r="E13" s="3">
        <v>0</v>
      </c>
      <c r="G13" s="3">
        <v>540573953918</v>
      </c>
      <c r="I13" s="3">
        <f t="shared" si="0"/>
        <v>540573953918</v>
      </c>
      <c r="K13" s="3">
        <f>IFERROR(VLOOKUP(A13,'سود اوراق بهادار و سپرده بانکی'!A:S,19,0),0)</f>
        <v>0</v>
      </c>
      <c r="M13" s="3">
        <f>IFERROR(VLOOKUP(A13,'درآمد ناشی از تغییر قیمت اوراق'!A:Q,17,0),0)</f>
        <v>0</v>
      </c>
      <c r="O13" s="3">
        <v>540577203800</v>
      </c>
      <c r="Q13" s="3">
        <f t="shared" si="1"/>
        <v>540577203800</v>
      </c>
    </row>
    <row r="14" spans="1:17">
      <c r="A14" s="1" t="s">
        <v>222</v>
      </c>
      <c r="C14" s="3">
        <f>IFERROR(VLOOKUP(A14,'سود اوراق بهادار و سپرده بانکی'!A:S,13,0),0)</f>
        <v>0</v>
      </c>
      <c r="E14" s="3">
        <v>0</v>
      </c>
      <c r="G14" s="3">
        <v>60760498014</v>
      </c>
      <c r="I14" s="3">
        <f t="shared" si="0"/>
        <v>60760498014</v>
      </c>
      <c r="K14" s="3">
        <f>IFERROR(VLOOKUP(A14,'سود اوراق بهادار و سپرده بانکی'!A:S,19,0),0)</f>
        <v>0</v>
      </c>
      <c r="M14" s="3">
        <f>IFERROR(VLOOKUP(A14,'درآمد ناشی از تغییر قیمت اوراق'!A:Q,17,0),0)</f>
        <v>0</v>
      </c>
      <c r="O14" s="3">
        <v>62462247102</v>
      </c>
      <c r="Q14" s="3">
        <f t="shared" si="1"/>
        <v>62462247102</v>
      </c>
    </row>
    <row r="15" spans="1:17">
      <c r="A15" s="1" t="s">
        <v>172</v>
      </c>
      <c r="C15" s="3">
        <f>IFERROR(VLOOKUP(A15,'سود اوراق بهادار و سپرده بانکی'!A:S,13,0),0)</f>
        <v>17786111509</v>
      </c>
      <c r="E15" s="3">
        <v>20959057121</v>
      </c>
      <c r="G15" s="3">
        <v>-24286341272</v>
      </c>
      <c r="I15" s="3">
        <f t="shared" si="0"/>
        <v>14458827358</v>
      </c>
      <c r="K15" s="3">
        <f>IFERROR(VLOOKUP(A15,'سود اوراق بهادار و سپرده بانکی'!A:S,19,0),0)</f>
        <v>304615798570</v>
      </c>
      <c r="M15" s="3">
        <f>IFERROR(VLOOKUP(A15,'درآمد ناشی از تغییر قیمت اوراق'!A:Q,17,0),0)</f>
        <v>-11876666182</v>
      </c>
      <c r="O15" s="3">
        <v>-47672544460</v>
      </c>
      <c r="Q15" s="3">
        <f t="shared" si="1"/>
        <v>245066587928</v>
      </c>
    </row>
    <row r="16" spans="1:17">
      <c r="A16" s="1" t="s">
        <v>187</v>
      </c>
      <c r="C16" s="3">
        <f>IFERROR(VLOOKUP(A16,'سود اوراق بهادار و سپرده بانکی'!A:S,13,0),0)</f>
        <v>0</v>
      </c>
      <c r="E16" s="3">
        <v>0</v>
      </c>
      <c r="G16" s="3">
        <v>12540071964</v>
      </c>
      <c r="I16" s="3">
        <f t="shared" si="0"/>
        <v>12540071964</v>
      </c>
      <c r="K16" s="3">
        <f>IFERROR(VLOOKUP(A16,'سود اوراق بهادار و سپرده بانکی'!A:S,19,0),0)</f>
        <v>0</v>
      </c>
      <c r="M16" s="3">
        <f>IFERROR(VLOOKUP(A16,'درآمد ناشی از تغییر قیمت اوراق'!A:Q,17,0),0)</f>
        <v>0</v>
      </c>
      <c r="O16" s="3">
        <v>12540554558</v>
      </c>
      <c r="Q16" s="3">
        <f t="shared" si="1"/>
        <v>12540554558</v>
      </c>
    </row>
    <row r="17" spans="1:17">
      <c r="A17" s="1" t="s">
        <v>241</v>
      </c>
      <c r="C17" s="3">
        <f>IFERROR(VLOOKUP(A17,'سود اوراق بهادار و سپرده بانکی'!A:S,13,0),0)</f>
        <v>39279866474</v>
      </c>
      <c r="E17" s="3">
        <v>6297959145</v>
      </c>
      <c r="G17" s="3">
        <v>109534685</v>
      </c>
      <c r="I17" s="3">
        <f t="shared" si="0"/>
        <v>45687360304</v>
      </c>
      <c r="K17" s="3">
        <f>IFERROR(VLOOKUP(A17,'سود اوراق بهادار و سپرده بانکی'!A:S,19,0),0)</f>
        <v>533827351494</v>
      </c>
      <c r="M17" s="3">
        <f>IFERROR(VLOOKUP(A17,'درآمد ناشی از تغییر قیمت اوراق'!A:Q,17,0),0)</f>
        <v>-31894488039</v>
      </c>
      <c r="O17" s="3">
        <v>-5761847465</v>
      </c>
      <c r="Q17" s="3">
        <f t="shared" si="1"/>
        <v>496171015990</v>
      </c>
    </row>
    <row r="18" spans="1:17">
      <c r="A18" s="1" t="s">
        <v>124</v>
      </c>
      <c r="C18" s="3">
        <f>IFERROR(VLOOKUP(A18,'سود اوراق بهادار و سپرده بانکی'!A:S,13,0),0)</f>
        <v>0</v>
      </c>
      <c r="E18" s="3">
        <v>0</v>
      </c>
      <c r="G18" s="3">
        <v>1833500813</v>
      </c>
      <c r="I18" s="3">
        <f t="shared" si="0"/>
        <v>1833500813</v>
      </c>
      <c r="K18" s="3">
        <f>IFERROR(VLOOKUP(A18,'سود اوراق بهادار و سپرده بانکی'!A:S,19,0),0)</f>
        <v>0</v>
      </c>
      <c r="M18" s="3">
        <f>IFERROR(VLOOKUP(A18,'درآمد ناشی از تغییر قیمت اوراق'!A:Q,17,0),0)</f>
        <v>0</v>
      </c>
      <c r="O18" s="3">
        <v>2457081866</v>
      </c>
      <c r="Q18" s="3">
        <f t="shared" si="1"/>
        <v>2457081866</v>
      </c>
    </row>
    <row r="19" spans="1:17">
      <c r="A19" s="1" t="s">
        <v>250</v>
      </c>
      <c r="C19" s="3">
        <f>IFERROR(VLOOKUP(A19,'سود اوراق بهادار و سپرده بانکی'!A:S,13,0),0)</f>
        <v>21740768130</v>
      </c>
      <c r="E19" s="3">
        <v>1391099694</v>
      </c>
      <c r="G19" s="3">
        <v>2654415670</v>
      </c>
      <c r="I19" s="3">
        <f t="shared" si="0"/>
        <v>25786283494</v>
      </c>
      <c r="K19" s="3">
        <f>IFERROR(VLOOKUP(A19,'سود اوراق بهادار و سپرده بانکی'!A:S,19,0),0)</f>
        <v>228522764126</v>
      </c>
      <c r="M19" s="3">
        <f>IFERROR(VLOOKUP(A19,'درآمد ناشی از تغییر قیمت اوراق'!A:Q,17,0),0)</f>
        <v>-10829089954</v>
      </c>
      <c r="O19" s="3">
        <v>2654415670</v>
      </c>
      <c r="Q19" s="3">
        <f t="shared" si="1"/>
        <v>220348089842</v>
      </c>
    </row>
    <row r="20" spans="1:17">
      <c r="A20" s="1" t="s">
        <v>109</v>
      </c>
      <c r="C20" s="3">
        <f>IFERROR(VLOOKUP(A20,'سود اوراق بهادار و سپرده بانکی'!A:S,13,0),0)</f>
        <v>0</v>
      </c>
      <c r="E20" s="3">
        <v>16710881178</v>
      </c>
      <c r="G20" s="3">
        <v>0</v>
      </c>
      <c r="I20" s="3">
        <f t="shared" si="0"/>
        <v>16710881178</v>
      </c>
      <c r="K20" s="3">
        <f>IFERROR(VLOOKUP(A20,'سود اوراق بهادار و سپرده بانکی'!A:S,19,0),0)</f>
        <v>0</v>
      </c>
      <c r="M20" s="3">
        <f>IFERROR(VLOOKUP(A20,'درآمد ناشی از تغییر قیمت اوراق'!A:Q,17,0),0)</f>
        <v>84617111212</v>
      </c>
      <c r="O20" s="3">
        <v>50785887</v>
      </c>
      <c r="Q20" s="3">
        <f t="shared" si="1"/>
        <v>84667897099</v>
      </c>
    </row>
    <row r="21" spans="1:17">
      <c r="A21" s="1" t="s">
        <v>111</v>
      </c>
      <c r="C21" s="3">
        <f>IFERROR(VLOOKUP(A21,'سود اوراق بهادار و سپرده بانکی'!A:S,13,0),0)</f>
        <v>0</v>
      </c>
      <c r="E21" s="3">
        <v>108568965190</v>
      </c>
      <c r="G21" s="3">
        <v>0</v>
      </c>
      <c r="I21" s="3">
        <f t="shared" si="0"/>
        <v>108568965190</v>
      </c>
      <c r="K21" s="3">
        <f>IFERROR(VLOOKUP(A21,'سود اوراق بهادار و سپرده بانکی'!A:S,19,0),0)</f>
        <v>0</v>
      </c>
      <c r="M21" s="3">
        <f>IFERROR(VLOOKUP(A21,'درآمد ناشی از تغییر قیمت اوراق'!A:Q,17,0),0)</f>
        <v>376546671924</v>
      </c>
      <c r="O21" s="3">
        <v>6418537774</v>
      </c>
      <c r="Q21" s="3">
        <f t="shared" si="1"/>
        <v>382965209698</v>
      </c>
    </row>
    <row r="22" spans="1:17">
      <c r="A22" s="1" t="s">
        <v>483</v>
      </c>
      <c r="C22" s="3">
        <f>IFERROR(VLOOKUP(A22,'سود اوراق بهادار و سپرده بانکی'!A:S,13,0),0)</f>
        <v>0</v>
      </c>
      <c r="E22" s="3">
        <v>0</v>
      </c>
      <c r="G22" s="3">
        <v>0</v>
      </c>
      <c r="I22" s="3">
        <f t="shared" si="0"/>
        <v>0</v>
      </c>
      <c r="K22" s="3">
        <f>IFERROR(VLOOKUP(A22,'سود اوراق بهادار و سپرده بانکی'!A:S,19,0),0)</f>
        <v>0</v>
      </c>
      <c r="M22" s="3">
        <f>IFERROR(VLOOKUP(A22,'درآمد ناشی از تغییر قیمت اوراق'!A:Q,17,0),0)</f>
        <v>0</v>
      </c>
      <c r="O22" s="3">
        <v>29108394585</v>
      </c>
      <c r="Q22" s="3">
        <f t="shared" si="1"/>
        <v>29108394585</v>
      </c>
    </row>
    <row r="23" spans="1:17">
      <c r="A23" s="1" t="s">
        <v>423</v>
      </c>
      <c r="C23" s="3">
        <f>IFERROR(VLOOKUP(A23,'سود اوراق بهادار و سپرده بانکی'!A:S,13,0),0)</f>
        <v>0</v>
      </c>
      <c r="E23" s="3">
        <v>0</v>
      </c>
      <c r="G23" s="3">
        <v>0</v>
      </c>
      <c r="I23" s="3">
        <f t="shared" si="0"/>
        <v>0</v>
      </c>
      <c r="K23" s="3">
        <f>IFERROR(VLOOKUP(A23,'سود اوراق بهادار و سپرده بانکی'!A:S,19,0),0)</f>
        <v>35739805</v>
      </c>
      <c r="M23" s="3">
        <f>IFERROR(VLOOKUP(A23,'درآمد ناشی از تغییر قیمت اوراق'!A:Q,17,0),0)</f>
        <v>0</v>
      </c>
      <c r="O23" s="3">
        <v>38750</v>
      </c>
      <c r="Q23" s="3">
        <f t="shared" si="1"/>
        <v>35778555</v>
      </c>
    </row>
    <row r="24" spans="1:17">
      <c r="A24" s="1" t="s">
        <v>421</v>
      </c>
      <c r="C24" s="3">
        <f>IFERROR(VLOOKUP(A24,'سود اوراق بهادار و سپرده بانکی'!A:S,13,0),0)</f>
        <v>0</v>
      </c>
      <c r="E24" s="3">
        <v>0</v>
      </c>
      <c r="G24" s="3">
        <v>0</v>
      </c>
      <c r="I24" s="3">
        <f t="shared" si="0"/>
        <v>0</v>
      </c>
      <c r="K24" s="3">
        <f>IFERROR(VLOOKUP(A24,'سود اوراق بهادار و سپرده بانکی'!A:S,19,0),0)</f>
        <v>216035372204</v>
      </c>
      <c r="M24" s="3">
        <f>IFERROR(VLOOKUP(A24,'درآمد ناشی از تغییر قیمت اوراق'!A:Q,17,0),0)</f>
        <v>0</v>
      </c>
      <c r="O24" s="3">
        <v>50441012957</v>
      </c>
      <c r="Q24" s="3">
        <f t="shared" si="1"/>
        <v>266476385161</v>
      </c>
    </row>
    <row r="25" spans="1:17">
      <c r="A25" s="1" t="s">
        <v>416</v>
      </c>
      <c r="C25" s="3">
        <f>IFERROR(VLOOKUP(A25,'سود اوراق بهادار و سپرده بانکی'!A:S,13,0),0)</f>
        <v>0</v>
      </c>
      <c r="E25" s="3">
        <v>0</v>
      </c>
      <c r="G25" s="3">
        <v>0</v>
      </c>
      <c r="I25" s="3">
        <f t="shared" si="0"/>
        <v>0</v>
      </c>
      <c r="K25" s="3">
        <f>IFERROR(VLOOKUP(A25,'سود اوراق بهادار و سپرده بانکی'!A:S,19,0),0)</f>
        <v>49467955730</v>
      </c>
      <c r="M25" s="3">
        <f>IFERROR(VLOOKUP(A25,'درآمد ناشی از تغییر قیمت اوراق'!A:Q,17,0),0)</f>
        <v>0</v>
      </c>
      <c r="O25" s="3">
        <v>5023029844</v>
      </c>
      <c r="Q25" s="3">
        <f t="shared" si="1"/>
        <v>54490985574</v>
      </c>
    </row>
    <row r="26" spans="1:17">
      <c r="A26" s="1" t="s">
        <v>414</v>
      </c>
      <c r="C26" s="3">
        <f>IFERROR(VLOOKUP(A26,'سود اوراق بهادار و سپرده بانکی'!A:S,13,0),0)</f>
        <v>0</v>
      </c>
      <c r="E26" s="3">
        <v>0</v>
      </c>
      <c r="G26" s="3">
        <v>0</v>
      </c>
      <c r="I26" s="3">
        <f t="shared" si="0"/>
        <v>0</v>
      </c>
      <c r="K26" s="3">
        <f>IFERROR(VLOOKUP(A26,'سود اوراق بهادار و سپرده بانکی'!A:S,19,0),0)</f>
        <v>12544455374</v>
      </c>
      <c r="M26" s="3">
        <f>IFERROR(VLOOKUP(A26,'درآمد ناشی از تغییر قیمت اوراق'!A:Q,17,0),0)</f>
        <v>0</v>
      </c>
      <c r="O26" s="3">
        <v>1288701563</v>
      </c>
      <c r="Q26" s="3">
        <f t="shared" si="1"/>
        <v>13833156937</v>
      </c>
    </row>
    <row r="27" spans="1:17">
      <c r="A27" s="1" t="s">
        <v>256</v>
      </c>
      <c r="C27" s="3">
        <f>IFERROR(VLOOKUP(A27,'سود اوراق بهادار و سپرده بانکی'!A:S,13,0),0)</f>
        <v>1957178115</v>
      </c>
      <c r="E27" s="3">
        <v>-813437077</v>
      </c>
      <c r="G27" s="3">
        <v>0</v>
      </c>
      <c r="I27" s="3">
        <f t="shared" si="0"/>
        <v>1143741038</v>
      </c>
      <c r="K27" s="3">
        <f>IFERROR(VLOOKUP(A27,'سود اوراق بهادار و سپرده بانکی'!A:S,19,0),0)</f>
        <v>15117374729</v>
      </c>
      <c r="M27" s="3">
        <f>IFERROR(VLOOKUP(A27,'درآمد ناشی از تغییر قیمت اوراق'!A:Q,17,0),0)</f>
        <v>-771182472</v>
      </c>
      <c r="O27" s="3">
        <v>152644970</v>
      </c>
      <c r="Q27" s="3">
        <f t="shared" si="1"/>
        <v>14498837227</v>
      </c>
    </row>
    <row r="28" spans="1:17">
      <c r="A28" s="1" t="s">
        <v>484</v>
      </c>
      <c r="C28" s="3">
        <f>IFERROR(VLOOKUP(A28,'سود اوراق بهادار و سپرده بانکی'!A:S,13,0),0)</f>
        <v>0</v>
      </c>
      <c r="E28" s="3">
        <v>0</v>
      </c>
      <c r="G28" s="3">
        <v>0</v>
      </c>
      <c r="I28" s="3">
        <f t="shared" si="0"/>
        <v>0</v>
      </c>
      <c r="K28" s="3">
        <f>IFERROR(VLOOKUP(A28,'سود اوراق بهادار و سپرده بانکی'!A:S,19,0),0)</f>
        <v>0</v>
      </c>
      <c r="M28" s="3">
        <f>IFERROR(VLOOKUP(A28,'درآمد ناشی از تغییر قیمت اوراق'!A:Q,17,0),0)</f>
        <v>0</v>
      </c>
      <c r="O28" s="3">
        <v>92074427593</v>
      </c>
      <c r="Q28" s="3">
        <f t="shared" si="1"/>
        <v>92074427593</v>
      </c>
    </row>
    <row r="29" spans="1:17">
      <c r="A29" s="1" t="s">
        <v>402</v>
      </c>
      <c r="C29" s="3">
        <f>IFERROR(VLOOKUP(A29,'سود اوراق بهادار و سپرده بانکی'!A:S,13,0),0)</f>
        <v>0</v>
      </c>
      <c r="E29" s="3">
        <v>0</v>
      </c>
      <c r="G29" s="3">
        <v>0</v>
      </c>
      <c r="I29" s="3">
        <f t="shared" si="0"/>
        <v>0</v>
      </c>
      <c r="K29" s="3">
        <f>IFERROR(VLOOKUP(A29,'سود اوراق بهادار و سپرده بانکی'!A:S,19,0),0)</f>
        <v>261480788672</v>
      </c>
      <c r="M29" s="3">
        <f>IFERROR(VLOOKUP(A29,'درآمد ناشی از تغییر قیمت اوراق'!A:Q,17,0),0)</f>
        <v>0</v>
      </c>
      <c r="O29" s="3">
        <v>21891149398</v>
      </c>
      <c r="Q29" s="3">
        <f t="shared" si="1"/>
        <v>283371938070</v>
      </c>
    </row>
    <row r="30" spans="1:17">
      <c r="A30" s="1" t="s">
        <v>400</v>
      </c>
      <c r="C30" s="3">
        <f>IFERROR(VLOOKUP(A30,'سود اوراق بهادار و سپرده بانکی'!A:S,13,0),0)</f>
        <v>0</v>
      </c>
      <c r="E30" s="3">
        <v>0</v>
      </c>
      <c r="G30" s="3">
        <v>0</v>
      </c>
      <c r="I30" s="3">
        <f t="shared" si="0"/>
        <v>0</v>
      </c>
      <c r="K30" s="3">
        <f>IFERROR(VLOOKUP(A30,'سود اوراق بهادار و سپرده بانکی'!A:S,19,0),0)</f>
        <v>22719496362</v>
      </c>
      <c r="M30" s="3">
        <f>IFERROR(VLOOKUP(A30,'درآمد ناشی از تغییر قیمت اوراق'!A:Q,17,0),0)</f>
        <v>0</v>
      </c>
      <c r="O30" s="3">
        <v>-18919121476</v>
      </c>
      <c r="Q30" s="3">
        <f t="shared" si="1"/>
        <v>3800374886</v>
      </c>
    </row>
    <row r="31" spans="1:17">
      <c r="A31" s="1" t="s">
        <v>485</v>
      </c>
      <c r="C31" s="3">
        <f>IFERROR(VLOOKUP(A31,'سود اوراق بهادار و سپرده بانکی'!A:S,13,0),0)</f>
        <v>0</v>
      </c>
      <c r="E31" s="3">
        <v>0</v>
      </c>
      <c r="G31" s="3">
        <v>0</v>
      </c>
      <c r="I31" s="3">
        <f t="shared" si="0"/>
        <v>0</v>
      </c>
      <c r="K31" s="3">
        <f>IFERROR(VLOOKUP(A31,'سود اوراق بهادار و سپرده بانکی'!A:S,19,0),0)</f>
        <v>0</v>
      </c>
      <c r="M31" s="3">
        <f>IFERROR(VLOOKUP(A31,'درآمد ناشی از تغییر قیمت اوراق'!A:Q,17,0),0)</f>
        <v>0</v>
      </c>
      <c r="O31" s="3">
        <v>253509554879</v>
      </c>
      <c r="Q31" s="3">
        <f t="shared" si="1"/>
        <v>253509554879</v>
      </c>
    </row>
    <row r="32" spans="1:17">
      <c r="A32" s="1" t="s">
        <v>88</v>
      </c>
      <c r="C32" s="3">
        <f>IFERROR(VLOOKUP(A32,'سود اوراق بهادار و سپرده بانکی'!A:S,13,0),0)</f>
        <v>0</v>
      </c>
      <c r="E32" s="3">
        <v>2858589226</v>
      </c>
      <c r="G32" s="3">
        <v>0</v>
      </c>
      <c r="I32" s="3">
        <f t="shared" si="0"/>
        <v>2858589226</v>
      </c>
      <c r="K32" s="3">
        <f>IFERROR(VLOOKUP(A32,'سود اوراق بهادار و سپرده بانکی'!A:S,19,0),0)</f>
        <v>0</v>
      </c>
      <c r="M32" s="3">
        <f>IFERROR(VLOOKUP(A32,'درآمد ناشی از تغییر قیمت اوراق'!A:Q,17,0),0)</f>
        <v>8121684364</v>
      </c>
      <c r="O32" s="3">
        <v>8169265068</v>
      </c>
      <c r="Q32" s="3">
        <f t="shared" si="1"/>
        <v>16290949432</v>
      </c>
    </row>
    <row r="33" spans="1:17">
      <c r="A33" s="1" t="s">
        <v>425</v>
      </c>
      <c r="C33" s="3">
        <f>IFERROR(VLOOKUP(A33,'سود اوراق بهادار و سپرده بانکی'!A:S,13,0),0)</f>
        <v>0</v>
      </c>
      <c r="E33" s="3">
        <v>0</v>
      </c>
      <c r="G33" s="3">
        <v>0</v>
      </c>
      <c r="I33" s="3">
        <f t="shared" si="0"/>
        <v>0</v>
      </c>
      <c r="K33" s="3">
        <f>IFERROR(VLOOKUP(A33,'سود اوراق بهادار و سپرده بانکی'!A:S,19,0),0)</f>
        <v>35470857771</v>
      </c>
      <c r="M33" s="3">
        <f>IFERROR(VLOOKUP(A33,'درآمد ناشی از تغییر قیمت اوراق'!A:Q,17,0),0)</f>
        <v>0</v>
      </c>
      <c r="O33" s="3">
        <v>10570110989</v>
      </c>
      <c r="Q33" s="3">
        <f t="shared" si="1"/>
        <v>46040968760</v>
      </c>
    </row>
    <row r="34" spans="1:17">
      <c r="A34" s="1" t="s">
        <v>412</v>
      </c>
      <c r="C34" s="3">
        <f>IFERROR(VLOOKUP(A34,'سود اوراق بهادار و سپرده بانکی'!A:S,13,0),0)</f>
        <v>0</v>
      </c>
      <c r="E34" s="3">
        <v>0</v>
      </c>
      <c r="G34" s="3">
        <v>0</v>
      </c>
      <c r="I34" s="3">
        <f t="shared" si="0"/>
        <v>0</v>
      </c>
      <c r="K34" s="3">
        <f>IFERROR(VLOOKUP(A34,'سود اوراق بهادار و سپرده بانکی'!A:S,19,0),0)</f>
        <v>27593682154</v>
      </c>
      <c r="M34" s="3">
        <f>IFERROR(VLOOKUP(A34,'درآمد ناشی از تغییر قیمت اوراق'!A:Q,17,0),0)</f>
        <v>0</v>
      </c>
      <c r="O34" s="3">
        <v>3510615460</v>
      </c>
      <c r="Q34" s="3">
        <f t="shared" si="1"/>
        <v>31104297614</v>
      </c>
    </row>
    <row r="35" spans="1:17">
      <c r="A35" s="1" t="s">
        <v>486</v>
      </c>
      <c r="C35" s="3">
        <f>IFERROR(VLOOKUP(A35,'سود اوراق بهادار و سپرده بانکی'!A:S,13,0),0)</f>
        <v>0</v>
      </c>
      <c r="E35" s="3">
        <v>0</v>
      </c>
      <c r="G35" s="3">
        <v>0</v>
      </c>
      <c r="I35" s="3">
        <f t="shared" si="0"/>
        <v>0</v>
      </c>
      <c r="K35" s="3">
        <f>IFERROR(VLOOKUP(A35,'سود اوراق بهادار و سپرده بانکی'!A:S,19,0),0)</f>
        <v>0</v>
      </c>
      <c r="M35" s="3">
        <f>IFERROR(VLOOKUP(A35,'درآمد ناشی از تغییر قیمت اوراق'!A:Q,17,0),0)</f>
        <v>0</v>
      </c>
      <c r="O35" s="3">
        <v>149603455736</v>
      </c>
      <c r="Q35" s="3">
        <f t="shared" si="1"/>
        <v>149603455736</v>
      </c>
    </row>
    <row r="36" spans="1:17">
      <c r="A36" s="1" t="s">
        <v>118</v>
      </c>
      <c r="C36" s="3">
        <f>IFERROR(VLOOKUP(A36,'سود اوراق بهادار و سپرده بانکی'!A:S,13,0),0)</f>
        <v>0</v>
      </c>
      <c r="E36" s="3">
        <v>28961447620</v>
      </c>
      <c r="G36" s="3">
        <v>0</v>
      </c>
      <c r="I36" s="3">
        <f t="shared" si="0"/>
        <v>28961447620</v>
      </c>
      <c r="K36" s="3">
        <f>IFERROR(VLOOKUP(A36,'سود اوراق بهادار و سپرده بانکی'!A:S,19,0),0)</f>
        <v>0</v>
      </c>
      <c r="M36" s="3">
        <f>IFERROR(VLOOKUP(A36,'درآمد ناشی از تغییر قیمت اوراق'!A:Q,17,0),0)</f>
        <v>116058721116</v>
      </c>
      <c r="O36" s="3">
        <v>86800569166</v>
      </c>
      <c r="Q36" s="3">
        <f t="shared" si="1"/>
        <v>202859290282</v>
      </c>
    </row>
    <row r="37" spans="1:17">
      <c r="A37" s="1" t="s">
        <v>487</v>
      </c>
      <c r="C37" s="3">
        <f>IFERROR(VLOOKUP(A37,'سود اوراق بهادار و سپرده بانکی'!A:S,13,0),0)</f>
        <v>0</v>
      </c>
      <c r="E37" s="3">
        <v>0</v>
      </c>
      <c r="G37" s="3">
        <v>0</v>
      </c>
      <c r="I37" s="3">
        <f t="shared" si="0"/>
        <v>0</v>
      </c>
      <c r="K37" s="3">
        <f>IFERROR(VLOOKUP(A37,'سود اوراق بهادار و سپرده بانکی'!A:S,19,0),0)</f>
        <v>0</v>
      </c>
      <c r="M37" s="3">
        <f>IFERROR(VLOOKUP(A37,'درآمد ناشی از تغییر قیمت اوراق'!A:Q,17,0),0)</f>
        <v>0</v>
      </c>
      <c r="O37" s="3">
        <v>3766121891</v>
      </c>
      <c r="Q37" s="3">
        <f t="shared" si="1"/>
        <v>3766121891</v>
      </c>
    </row>
    <row r="38" spans="1:17">
      <c r="A38" s="1" t="s">
        <v>94</v>
      </c>
      <c r="C38" s="3">
        <f>IFERROR(VLOOKUP(A38,'سود اوراق بهادار و سپرده بانکی'!A:S,13,0),0)</f>
        <v>0</v>
      </c>
      <c r="E38" s="3">
        <v>48107045530</v>
      </c>
      <c r="G38" s="3">
        <v>0</v>
      </c>
      <c r="I38" s="3">
        <f t="shared" si="0"/>
        <v>48107045530</v>
      </c>
      <c r="K38" s="3">
        <f>IFERROR(VLOOKUP(A38,'سود اوراق بهادار و سپرده بانکی'!A:S,19,0),0)</f>
        <v>0</v>
      </c>
      <c r="M38" s="3">
        <f>IFERROR(VLOOKUP(A38,'درآمد ناشی از تغییر قیمت اوراق'!A:Q,17,0),0)</f>
        <v>253080318626</v>
      </c>
      <c r="O38" s="3">
        <v>61872400689</v>
      </c>
      <c r="Q38" s="3">
        <f t="shared" si="1"/>
        <v>314952719315</v>
      </c>
    </row>
    <row r="39" spans="1:17">
      <c r="A39" s="1" t="s">
        <v>404</v>
      </c>
      <c r="C39" s="3">
        <f>IFERROR(VLOOKUP(A39,'سود اوراق بهادار و سپرده بانکی'!A:S,13,0),0)</f>
        <v>0</v>
      </c>
      <c r="E39" s="3">
        <v>0</v>
      </c>
      <c r="G39" s="3">
        <v>0</v>
      </c>
      <c r="I39" s="3">
        <f t="shared" si="0"/>
        <v>0</v>
      </c>
      <c r="K39" s="3">
        <f>IFERROR(VLOOKUP(A39,'سود اوراق بهادار و سپرده بانکی'!A:S,19,0),0)</f>
        <v>346979650166</v>
      </c>
      <c r="M39" s="3">
        <f>IFERROR(VLOOKUP(A39,'درآمد ناشی از تغییر قیمت اوراق'!A:Q,17,0),0)</f>
        <v>0</v>
      </c>
      <c r="O39" s="3">
        <v>77913576087</v>
      </c>
      <c r="Q39" s="3">
        <f t="shared" si="1"/>
        <v>424893226253</v>
      </c>
    </row>
    <row r="40" spans="1:17">
      <c r="A40" s="1" t="s">
        <v>119</v>
      </c>
      <c r="C40" s="3">
        <f>IFERROR(VLOOKUP(A40,'سود اوراق بهادار و سپرده بانکی'!A:S,13,0),0)</f>
        <v>0</v>
      </c>
      <c r="E40" s="3">
        <v>1274960593</v>
      </c>
      <c r="G40" s="3">
        <v>0</v>
      </c>
      <c r="I40" s="3">
        <f t="shared" si="0"/>
        <v>1274960593</v>
      </c>
      <c r="K40" s="3">
        <f>IFERROR(VLOOKUP(A40,'سود اوراق بهادار و سپرده بانکی'!A:S,19,0),0)</f>
        <v>0</v>
      </c>
      <c r="M40" s="3">
        <f>IFERROR(VLOOKUP(A40,'درآمد ناشی از تغییر قیمت اوراق'!A:Q,17,0),0)</f>
        <v>2592651154</v>
      </c>
      <c r="O40" s="3">
        <v>134251857881</v>
      </c>
      <c r="Q40" s="3">
        <f t="shared" si="1"/>
        <v>136844509035</v>
      </c>
    </row>
    <row r="41" spans="1:17">
      <c r="A41" s="1" t="s">
        <v>113</v>
      </c>
      <c r="C41" s="3">
        <f>IFERROR(VLOOKUP(A41,'سود اوراق بهادار و سپرده بانکی'!A:S,13,0),0)</f>
        <v>0</v>
      </c>
      <c r="E41" s="3">
        <v>10522125252</v>
      </c>
      <c r="G41" s="3">
        <v>0</v>
      </c>
      <c r="I41" s="3">
        <f t="shared" si="0"/>
        <v>10522125252</v>
      </c>
      <c r="K41" s="3">
        <f>IFERROR(VLOOKUP(A41,'سود اوراق بهادار و سپرده بانکی'!A:S,19,0),0)</f>
        <v>0</v>
      </c>
      <c r="M41" s="3">
        <f>IFERROR(VLOOKUP(A41,'درآمد ناشی از تغییر قیمت اوراق'!A:Q,17,0),0)</f>
        <v>42471559485</v>
      </c>
      <c r="O41" s="3">
        <v>34497432843</v>
      </c>
      <c r="Q41" s="3">
        <f t="shared" si="1"/>
        <v>76968992328</v>
      </c>
    </row>
    <row r="42" spans="1:17">
      <c r="A42" s="1" t="s">
        <v>236</v>
      </c>
      <c r="C42" s="3">
        <f>IFERROR(VLOOKUP(A42,'سود اوراق بهادار و سپرده بانکی'!A:S,13,0),0)</f>
        <v>4660751150</v>
      </c>
      <c r="E42" s="3">
        <v>-385685053</v>
      </c>
      <c r="G42" s="3">
        <v>0</v>
      </c>
      <c r="I42" s="3">
        <f t="shared" si="0"/>
        <v>4275066097</v>
      </c>
      <c r="K42" s="3">
        <f>IFERROR(VLOOKUP(A42,'سود اوراق بهادار و سپرده بانکی'!A:S,19,0),0)</f>
        <v>35494976865</v>
      </c>
      <c r="M42" s="3">
        <f>IFERROR(VLOOKUP(A42,'درآمد ناشی از تغییر قیمت اوراق'!A:Q,17,0),0)</f>
        <v>-1187793971</v>
      </c>
      <c r="O42" s="3">
        <v>199995</v>
      </c>
      <c r="Q42" s="3">
        <f t="shared" si="1"/>
        <v>34307382889</v>
      </c>
    </row>
    <row r="43" spans="1:17">
      <c r="A43" s="1" t="s">
        <v>286</v>
      </c>
      <c r="C43" s="3">
        <f>IFERROR(VLOOKUP(A43,'سود اوراق بهادار و سپرده بانکی'!A:S,13,0),0)</f>
        <v>24356807690</v>
      </c>
      <c r="E43" s="3">
        <v>3935847480</v>
      </c>
      <c r="G43" s="3">
        <v>0</v>
      </c>
      <c r="I43" s="3">
        <f t="shared" si="0"/>
        <v>28292655170</v>
      </c>
      <c r="K43" s="3">
        <f>IFERROR(VLOOKUP(A43,'سود اوراق بهادار و سپرده بانکی'!A:S,19,0),0)</f>
        <v>394261210748</v>
      </c>
      <c r="M43" s="3">
        <f>IFERROR(VLOOKUP(A43,'درآمد ناشی از تغییر قیمت اوراق'!A:Q,17,0),0)</f>
        <v>8840657415</v>
      </c>
      <c r="O43" s="3">
        <v>68271890160</v>
      </c>
      <c r="Q43" s="3">
        <f t="shared" si="1"/>
        <v>471373758323</v>
      </c>
    </row>
    <row r="44" spans="1:17">
      <c r="A44" s="1" t="s">
        <v>418</v>
      </c>
      <c r="C44" s="3">
        <f>IFERROR(VLOOKUP(A44,'سود اوراق بهادار و سپرده بانکی'!A:S,13,0),0)</f>
        <v>0</v>
      </c>
      <c r="E44" s="3">
        <v>0</v>
      </c>
      <c r="G44" s="3">
        <v>0</v>
      </c>
      <c r="I44" s="3">
        <f t="shared" si="0"/>
        <v>0</v>
      </c>
      <c r="K44" s="3">
        <f>IFERROR(VLOOKUP(A44,'سود اوراق بهادار و سپرده بانکی'!A:S,19,0),0)</f>
        <v>21325574138</v>
      </c>
      <c r="M44" s="3">
        <f>IFERROR(VLOOKUP(A44,'درآمد ناشی از تغییر قیمت اوراق'!A:Q,17,0),0)</f>
        <v>0</v>
      </c>
      <c r="O44" s="3">
        <v>2717772235</v>
      </c>
      <c r="Q44" s="3">
        <f t="shared" si="1"/>
        <v>24043346373</v>
      </c>
    </row>
    <row r="45" spans="1:17">
      <c r="A45" s="1" t="s">
        <v>282</v>
      </c>
      <c r="C45" s="3">
        <f>IFERROR(VLOOKUP(A45,'سود اوراق بهادار و سپرده بانکی'!A:S,13,0),0)</f>
        <v>15554356449</v>
      </c>
      <c r="E45" s="3">
        <v>-8673038682</v>
      </c>
      <c r="G45" s="3">
        <v>0</v>
      </c>
      <c r="I45" s="3">
        <f t="shared" si="0"/>
        <v>6881317767</v>
      </c>
      <c r="K45" s="3">
        <f>IFERROR(VLOOKUP(A45,'سود اوراق بهادار و سپرده بانکی'!A:S,19,0),0)</f>
        <v>102916750768</v>
      </c>
      <c r="M45" s="3">
        <f>IFERROR(VLOOKUP(A45,'درآمد ناشی از تغییر قیمت اوراق'!A:Q,17,0),0)</f>
        <v>-21102529847</v>
      </c>
      <c r="O45" s="3">
        <v>34399278</v>
      </c>
      <c r="Q45" s="3">
        <f t="shared" si="1"/>
        <v>81848620199</v>
      </c>
    </row>
    <row r="46" spans="1:17">
      <c r="A46" s="1" t="s">
        <v>244</v>
      </c>
      <c r="C46" s="3">
        <f>IFERROR(VLOOKUP(A46,'سود اوراق بهادار و سپرده بانکی'!A:S,13,0),0)</f>
        <v>3001693897</v>
      </c>
      <c r="E46" s="3">
        <v>-4234286314</v>
      </c>
      <c r="G46" s="3">
        <v>0</v>
      </c>
      <c r="I46" s="3">
        <f t="shared" si="0"/>
        <v>-1232592417</v>
      </c>
      <c r="K46" s="3">
        <f>IFERROR(VLOOKUP(A46,'سود اوراق بهادار و سپرده بانکی'!A:S,19,0),0)</f>
        <v>60399223967</v>
      </c>
      <c r="M46" s="3">
        <f>IFERROR(VLOOKUP(A46,'درآمد ناشی از تغییر قیمت اوراق'!A:Q,17,0),0)</f>
        <v>-7345601468</v>
      </c>
      <c r="O46" s="3">
        <v>-47150229481</v>
      </c>
      <c r="Q46" s="3">
        <f t="shared" si="1"/>
        <v>5903393018</v>
      </c>
    </row>
    <row r="47" spans="1:17">
      <c r="A47" s="1" t="s">
        <v>223</v>
      </c>
      <c r="C47" s="3">
        <f>IFERROR(VLOOKUP(A47,'سود اوراق بهادار و سپرده بانکی'!A:S,13,0),0)</f>
        <v>0</v>
      </c>
      <c r="E47" s="3">
        <v>304771793801</v>
      </c>
      <c r="G47" s="3">
        <v>0</v>
      </c>
      <c r="I47" s="3">
        <f t="shared" si="0"/>
        <v>304771793801</v>
      </c>
      <c r="K47" s="3">
        <f>IFERROR(VLOOKUP(A47,'سود اوراق بهادار و سپرده بانکی'!A:S,19,0),0)</f>
        <v>0</v>
      </c>
      <c r="M47" s="3">
        <f>IFERROR(VLOOKUP(A47,'درآمد ناشی از تغییر قیمت اوراق'!A:Q,17,0),0)</f>
        <v>1211735130522</v>
      </c>
      <c r="O47" s="3">
        <v>3934262196</v>
      </c>
      <c r="Q47" s="3">
        <f t="shared" si="1"/>
        <v>1215669392718</v>
      </c>
    </row>
    <row r="48" spans="1:17">
      <c r="A48" s="1" t="s">
        <v>417</v>
      </c>
      <c r="C48" s="3">
        <f>IFERROR(VLOOKUP(A48,'سود اوراق بهادار و سپرده بانکی'!A:S,13,0),0)</f>
        <v>0</v>
      </c>
      <c r="E48" s="3">
        <v>0</v>
      </c>
      <c r="G48" s="3">
        <v>0</v>
      </c>
      <c r="I48" s="3">
        <f t="shared" si="0"/>
        <v>0</v>
      </c>
      <c r="K48" s="3">
        <f>IFERROR(VLOOKUP(A48,'سود اوراق بهادار و سپرده بانکی'!A:S,19,0),0)</f>
        <v>9114951808</v>
      </c>
      <c r="M48" s="3">
        <f>IFERROR(VLOOKUP(A48,'درآمد ناشی از تغییر قیمت اوراق'!A:Q,17,0),0)</f>
        <v>0</v>
      </c>
      <c r="O48" s="3">
        <v>936386020</v>
      </c>
      <c r="Q48" s="3">
        <f t="shared" si="1"/>
        <v>10051337828</v>
      </c>
    </row>
    <row r="49" spans="1:17">
      <c r="A49" s="1" t="s">
        <v>70</v>
      </c>
      <c r="C49" s="3">
        <f>IFERROR(VLOOKUP(A49,'سود اوراق بهادار و سپرده بانکی'!A:S,13,0),0)</f>
        <v>53299223306</v>
      </c>
      <c r="E49" s="3">
        <v>-26162908766</v>
      </c>
      <c r="G49" s="3">
        <v>0</v>
      </c>
      <c r="I49" s="3">
        <f t="shared" si="0"/>
        <v>27136314540</v>
      </c>
      <c r="K49" s="3">
        <f>IFERROR(VLOOKUP(A49,'سود اوراق بهادار و سپرده بانکی'!A:S,19,0),0)</f>
        <v>303011096321</v>
      </c>
      <c r="M49" s="3">
        <f>IFERROR(VLOOKUP(A49,'درآمد ناشی از تغییر قیمت اوراق'!A:Q,17,0),0)</f>
        <v>2656543700</v>
      </c>
      <c r="O49" s="3">
        <v>26634758</v>
      </c>
      <c r="Q49" s="3">
        <f t="shared" si="1"/>
        <v>305694274779</v>
      </c>
    </row>
    <row r="50" spans="1:17">
      <c r="A50" s="1" t="s">
        <v>157</v>
      </c>
      <c r="C50" s="3">
        <f>IFERROR(VLOOKUP(A50,'سود اوراق بهادار و سپرده بانکی'!A:S,13,0),0)</f>
        <v>38832748034</v>
      </c>
      <c r="E50" s="3">
        <v>-20199036050</v>
      </c>
      <c r="G50" s="3">
        <v>0</v>
      </c>
      <c r="I50" s="3">
        <f t="shared" si="0"/>
        <v>18633711984</v>
      </c>
      <c r="K50" s="3">
        <f>IFERROR(VLOOKUP(A50,'سود اوراق بهادار و سپرده بانکی'!A:S,19,0),0)</f>
        <v>198448688144</v>
      </c>
      <c r="M50" s="3">
        <f>IFERROR(VLOOKUP(A50,'درآمد ناشی از تغییر قیمت اوراق'!A:Q,17,0),0)</f>
        <v>5677973864</v>
      </c>
      <c r="O50" s="3">
        <v>-1451346977</v>
      </c>
      <c r="Q50" s="3">
        <f t="shared" si="1"/>
        <v>202675315031</v>
      </c>
    </row>
    <row r="51" spans="1:17">
      <c r="A51" s="1" t="s">
        <v>488</v>
      </c>
      <c r="C51" s="3">
        <f>IFERROR(VLOOKUP(A51,'سود اوراق بهادار و سپرده بانکی'!A:S,13,0),0)</f>
        <v>0</v>
      </c>
      <c r="E51" s="3">
        <v>0</v>
      </c>
      <c r="G51" s="3">
        <v>0</v>
      </c>
      <c r="I51" s="3">
        <f t="shared" si="0"/>
        <v>0</v>
      </c>
      <c r="K51" s="3">
        <f>IFERROR(VLOOKUP(A51,'سود اوراق بهادار و سپرده بانکی'!A:S,19,0),0)</f>
        <v>0</v>
      </c>
      <c r="M51" s="3">
        <f>IFERROR(VLOOKUP(A51,'درآمد ناشی از تغییر قیمت اوراق'!A:Q,17,0),0)</f>
        <v>0</v>
      </c>
      <c r="O51" s="3">
        <v>177293966048</v>
      </c>
      <c r="Q51" s="3">
        <f t="shared" si="1"/>
        <v>177293966048</v>
      </c>
    </row>
    <row r="52" spans="1:17">
      <c r="A52" s="1" t="s">
        <v>408</v>
      </c>
      <c r="C52" s="3">
        <f>IFERROR(VLOOKUP(A52,'سود اوراق بهادار و سپرده بانکی'!A:S,13,0),0)</f>
        <v>0</v>
      </c>
      <c r="E52" s="3">
        <v>0</v>
      </c>
      <c r="G52" s="3">
        <v>0</v>
      </c>
      <c r="I52" s="3">
        <f t="shared" si="0"/>
        <v>0</v>
      </c>
      <c r="K52" s="3">
        <f>IFERROR(VLOOKUP(A52,'سود اوراق بهادار و سپرده بانکی'!A:S,19,0),0)</f>
        <v>39940912329</v>
      </c>
      <c r="M52" s="3">
        <f>IFERROR(VLOOKUP(A52,'درآمد ناشی از تغییر قیمت اوراق'!A:Q,17,0),0)</f>
        <v>0</v>
      </c>
      <c r="O52" s="3">
        <v>15113742330</v>
      </c>
      <c r="Q52" s="3">
        <f t="shared" si="1"/>
        <v>55054654659</v>
      </c>
    </row>
    <row r="53" spans="1:17">
      <c r="A53" s="1" t="s">
        <v>230</v>
      </c>
      <c r="C53" s="3">
        <f>IFERROR(VLOOKUP(A53,'سود اوراق بهادار و سپرده بانکی'!A:S,13,0),0)</f>
        <v>12540175043</v>
      </c>
      <c r="E53" s="3">
        <v>533579323</v>
      </c>
      <c r="G53" s="3">
        <v>0</v>
      </c>
      <c r="I53" s="3">
        <f t="shared" si="0"/>
        <v>13073754366</v>
      </c>
      <c r="K53" s="3">
        <f>IFERROR(VLOOKUP(A53,'سود اوراق بهادار و سپرده بانکی'!A:S,19,0),0)</f>
        <v>100387740478</v>
      </c>
      <c r="M53" s="3">
        <f>IFERROR(VLOOKUP(A53,'درآمد ناشی از تغییر قیمت اوراق'!A:Q,17,0),0)</f>
        <v>2496783245</v>
      </c>
      <c r="O53" s="3">
        <v>245040512</v>
      </c>
      <c r="Q53" s="3">
        <f t="shared" si="1"/>
        <v>103129564235</v>
      </c>
    </row>
    <row r="54" spans="1:17">
      <c r="A54" s="1" t="s">
        <v>410</v>
      </c>
      <c r="C54" s="3">
        <f>IFERROR(VLOOKUP(A54,'سود اوراق بهادار و سپرده بانکی'!A:S,13,0),0)</f>
        <v>0</v>
      </c>
      <c r="E54" s="3">
        <v>0</v>
      </c>
      <c r="G54" s="3">
        <v>0</v>
      </c>
      <c r="I54" s="3">
        <f t="shared" si="0"/>
        <v>0</v>
      </c>
      <c r="K54" s="3">
        <f>IFERROR(VLOOKUP(A54,'سود اوراق بهادار و سپرده بانکی'!A:S,19,0),0)</f>
        <v>52572894948</v>
      </c>
      <c r="M54" s="3">
        <f>IFERROR(VLOOKUP(A54,'درآمد ناشی از تغییر قیمت اوراق'!A:Q,17,0),0)</f>
        <v>0</v>
      </c>
      <c r="O54" s="3">
        <v>15924601473</v>
      </c>
      <c r="Q54" s="3">
        <f t="shared" si="1"/>
        <v>68497496421</v>
      </c>
    </row>
    <row r="55" spans="1:17">
      <c r="A55" s="1" t="s">
        <v>406</v>
      </c>
      <c r="C55" s="3">
        <f>IFERROR(VLOOKUP(A55,'سود اوراق بهادار و سپرده بانکی'!A:S,13,0),0)</f>
        <v>0</v>
      </c>
      <c r="E55" s="3">
        <v>0</v>
      </c>
      <c r="G55" s="3">
        <v>0</v>
      </c>
      <c r="I55" s="3">
        <f t="shared" si="0"/>
        <v>0</v>
      </c>
      <c r="K55" s="3">
        <f>IFERROR(VLOOKUP(A55,'سود اوراق بهادار و سپرده بانکی'!A:S,19,0),0)</f>
        <v>317761056377</v>
      </c>
      <c r="M55" s="3">
        <f>IFERROR(VLOOKUP(A55,'درآمد ناشی از تغییر قیمت اوراق'!A:Q,17,0),0)</f>
        <v>0</v>
      </c>
      <c r="O55" s="3">
        <v>71900809141</v>
      </c>
      <c r="Q55" s="3">
        <f t="shared" si="1"/>
        <v>389661865518</v>
      </c>
    </row>
    <row r="56" spans="1:17">
      <c r="A56" s="1" t="s">
        <v>274</v>
      </c>
      <c r="C56" s="3">
        <f>IFERROR(VLOOKUP(A56,'سود اوراق بهادار و سپرده بانکی'!A:S,13,0),0)</f>
        <v>4615999346</v>
      </c>
      <c r="E56" s="3">
        <v>-7219182745</v>
      </c>
      <c r="G56" s="3">
        <v>0</v>
      </c>
      <c r="I56" s="3">
        <f t="shared" si="0"/>
        <v>-2603183399</v>
      </c>
      <c r="K56" s="3">
        <f>IFERROR(VLOOKUP(A56,'سود اوراق بهادار و سپرده بانکی'!A:S,19,0),0)</f>
        <v>44719827051</v>
      </c>
      <c r="M56" s="3">
        <f>IFERROR(VLOOKUP(A56,'درآمد ناشی از تغییر قیمت اوراق'!A:Q,17,0),0)</f>
        <v>-11296362248</v>
      </c>
      <c r="O56" s="3">
        <v>33298740</v>
      </c>
      <c r="Q56" s="3">
        <f t="shared" si="1"/>
        <v>33456763543</v>
      </c>
    </row>
    <row r="57" spans="1:17">
      <c r="A57" s="1" t="s">
        <v>175</v>
      </c>
      <c r="C57" s="3">
        <f>IFERROR(VLOOKUP(A57,'سود اوراق بهادار و سپرده بانکی'!A:S,13,0),0)</f>
        <v>77694764742</v>
      </c>
      <c r="E57" s="3">
        <v>17856211045</v>
      </c>
      <c r="G57" s="3">
        <v>0</v>
      </c>
      <c r="I57" s="3">
        <f t="shared" si="0"/>
        <v>95550975787</v>
      </c>
      <c r="K57" s="3">
        <f>IFERROR(VLOOKUP(A57,'سود اوراق بهادار و سپرده بانکی'!A:S,19,0),0)</f>
        <v>606101027633</v>
      </c>
      <c r="M57" s="3">
        <f>IFERROR(VLOOKUP(A57,'درآمد ناشی از تغییر قیمت اوراق'!A:Q,17,0),0)</f>
        <v>82065725799</v>
      </c>
      <c r="O57" s="3">
        <v>41201682469</v>
      </c>
      <c r="Q57" s="3">
        <f t="shared" si="1"/>
        <v>729368435901</v>
      </c>
    </row>
    <row r="58" spans="1:17">
      <c r="A58" s="1" t="s">
        <v>239</v>
      </c>
      <c r="C58" s="3">
        <f>IFERROR(VLOOKUP(A58,'سود اوراق بهادار و سپرده بانکی'!A:S,13,0),0)</f>
        <v>93998298995</v>
      </c>
      <c r="E58" s="3">
        <v>-162633523906</v>
      </c>
      <c r="G58" s="3">
        <v>0</v>
      </c>
      <c r="I58" s="3">
        <f t="shared" si="0"/>
        <v>-68635224911</v>
      </c>
      <c r="K58" s="3">
        <f>IFERROR(VLOOKUP(A58,'سود اوراق بهادار و سپرده بانکی'!A:S,19,0),0)</f>
        <v>546592899158</v>
      </c>
      <c r="M58" s="3">
        <f>IFERROR(VLOOKUP(A58,'درآمد ناشی از تغییر قیمت اوراق'!A:Q,17,0),0)</f>
        <v>-319493815065</v>
      </c>
      <c r="O58" s="3">
        <v>-139844405631</v>
      </c>
      <c r="Q58" s="3">
        <f t="shared" si="1"/>
        <v>87254678462</v>
      </c>
    </row>
    <row r="59" spans="1:17">
      <c r="A59" s="1" t="s">
        <v>489</v>
      </c>
      <c r="C59" s="3">
        <f>IFERROR(VLOOKUP(A59,'سود اوراق بهادار و سپرده بانکی'!A:S,13,0),0)</f>
        <v>0</v>
      </c>
      <c r="E59" s="3">
        <v>0</v>
      </c>
      <c r="G59" s="3">
        <v>0</v>
      </c>
      <c r="I59" s="3">
        <f t="shared" si="0"/>
        <v>0</v>
      </c>
      <c r="K59" s="3">
        <f>IFERROR(VLOOKUP(A59,'سود اوراق بهادار و سپرده بانکی'!A:S,19,0),0)</f>
        <v>0</v>
      </c>
      <c r="M59" s="3">
        <f>IFERROR(VLOOKUP(A59,'درآمد ناشی از تغییر قیمت اوراق'!A:Q,17,0),0)</f>
        <v>0</v>
      </c>
      <c r="O59" s="3">
        <v>22107347917</v>
      </c>
      <c r="Q59" s="3">
        <f t="shared" si="1"/>
        <v>22107347917</v>
      </c>
    </row>
    <row r="60" spans="1:17">
      <c r="A60" s="1" t="s">
        <v>136</v>
      </c>
      <c r="C60" s="3">
        <f>IFERROR(VLOOKUP(A60,'سود اوراق بهادار و سپرده بانکی'!A:S,13,0),0)</f>
        <v>0</v>
      </c>
      <c r="E60" s="3">
        <v>6085099313</v>
      </c>
      <c r="G60" s="3">
        <v>0</v>
      </c>
      <c r="I60" s="3">
        <f t="shared" si="0"/>
        <v>6085099313</v>
      </c>
      <c r="K60" s="3">
        <f>IFERROR(VLOOKUP(A60,'سود اوراق بهادار و سپرده بانکی'!A:S,19,0),0)</f>
        <v>0</v>
      </c>
      <c r="M60" s="3">
        <f>IFERROR(VLOOKUP(A60,'درآمد ناشی از تغییر قیمت اوراق'!A:Q,17,0),0)</f>
        <v>33219283918</v>
      </c>
      <c r="O60" s="3">
        <v>15157163448</v>
      </c>
      <c r="Q60" s="3">
        <f t="shared" si="1"/>
        <v>48376447366</v>
      </c>
    </row>
    <row r="61" spans="1:17">
      <c r="A61" s="1" t="s">
        <v>259</v>
      </c>
      <c r="C61" s="3">
        <f>IFERROR(VLOOKUP(A61,'سود اوراق بهادار و سپرده بانکی'!A:S,13,0),0)</f>
        <v>90742731221</v>
      </c>
      <c r="E61" s="3">
        <v>-55476426365</v>
      </c>
      <c r="G61" s="3">
        <v>0</v>
      </c>
      <c r="I61" s="3">
        <f t="shared" si="0"/>
        <v>35266304856</v>
      </c>
      <c r="K61" s="3">
        <f>IFERROR(VLOOKUP(A61,'سود اوراق بهادار و سپرده بانکی'!A:S,19,0),0)</f>
        <v>748904304008</v>
      </c>
      <c r="M61" s="3">
        <f>IFERROR(VLOOKUP(A61,'درآمد ناشی از تغییر قیمت اوراق'!A:Q,17,0),0)</f>
        <v>-173129268244</v>
      </c>
      <c r="O61" s="3">
        <v>51529003</v>
      </c>
      <c r="Q61" s="3">
        <f t="shared" si="1"/>
        <v>575826564767</v>
      </c>
    </row>
    <row r="62" spans="1:17">
      <c r="A62" s="1" t="s">
        <v>271</v>
      </c>
      <c r="C62" s="3">
        <f>IFERROR(VLOOKUP(A62,'سود اوراق بهادار و سپرده بانکی'!A:S,13,0),0)</f>
        <v>27684620273</v>
      </c>
      <c r="E62" s="3">
        <v>25486110575</v>
      </c>
      <c r="G62" s="3">
        <v>0</v>
      </c>
      <c r="I62" s="3">
        <f t="shared" si="0"/>
        <v>53170730848</v>
      </c>
      <c r="K62" s="3">
        <f>IFERROR(VLOOKUP(A62,'سود اوراق بهادار و سپرده بانکی'!A:S,19,0),0)</f>
        <v>459083159428</v>
      </c>
      <c r="M62" s="3">
        <f>IFERROR(VLOOKUP(A62,'درآمد ناشی از تغییر قیمت اوراق'!A:Q,17,0),0)</f>
        <v>27314049228</v>
      </c>
      <c r="O62" s="3">
        <v>16018578467</v>
      </c>
      <c r="Q62" s="3">
        <f t="shared" si="1"/>
        <v>502415787123</v>
      </c>
    </row>
    <row r="63" spans="1:17">
      <c r="A63" s="1" t="s">
        <v>115</v>
      </c>
      <c r="C63" s="3">
        <f>IFERROR(VLOOKUP(A63,'سود اوراق بهادار و سپرده بانکی'!A:S,13,0),0)</f>
        <v>0</v>
      </c>
      <c r="E63" s="3">
        <v>85897431116</v>
      </c>
      <c r="G63" s="3">
        <v>0</v>
      </c>
      <c r="I63" s="3">
        <f t="shared" si="0"/>
        <v>85897431116</v>
      </c>
      <c r="K63" s="3">
        <f>IFERROR(VLOOKUP(A63,'سود اوراق بهادار و سپرده بانکی'!A:S,19,0),0)</f>
        <v>0</v>
      </c>
      <c r="M63" s="3">
        <f>IFERROR(VLOOKUP(A63,'درآمد ناشی از تغییر قیمت اوراق'!A:Q,17,0),0)</f>
        <v>378548198522</v>
      </c>
      <c r="O63" s="3">
        <v>50958566888</v>
      </c>
      <c r="Q63" s="3">
        <f t="shared" si="1"/>
        <v>429506765410</v>
      </c>
    </row>
    <row r="64" spans="1:17">
      <c r="A64" s="1" t="s">
        <v>490</v>
      </c>
      <c r="C64" s="3">
        <f>IFERROR(VLOOKUP(A64,'سود اوراق بهادار و سپرده بانکی'!A:S,13,0),0)</f>
        <v>0</v>
      </c>
      <c r="E64" s="3">
        <v>0</v>
      </c>
      <c r="G64" s="3">
        <v>0</v>
      </c>
      <c r="I64" s="3">
        <f t="shared" si="0"/>
        <v>0</v>
      </c>
      <c r="K64" s="3">
        <f>IFERROR(VLOOKUP(A64,'سود اوراق بهادار و سپرده بانکی'!A:S,19,0),0)</f>
        <v>0</v>
      </c>
      <c r="M64" s="3">
        <f>IFERROR(VLOOKUP(A64,'درآمد ناشی از تغییر قیمت اوراق'!A:Q,17,0),0)</f>
        <v>0</v>
      </c>
      <c r="O64" s="3">
        <v>26021675815</v>
      </c>
      <c r="Q64" s="3">
        <f t="shared" si="1"/>
        <v>26021675815</v>
      </c>
    </row>
    <row r="65" spans="1:17">
      <c r="A65" s="1" t="s">
        <v>227</v>
      </c>
      <c r="C65" s="3">
        <f>IFERROR(VLOOKUP(A65,'سود اوراق بهادار و سپرده بانکی'!A:S,13,0),0)</f>
        <v>18911584766</v>
      </c>
      <c r="E65" s="3">
        <v>-15639313952</v>
      </c>
      <c r="G65" s="3">
        <v>0</v>
      </c>
      <c r="I65" s="3">
        <f t="shared" si="0"/>
        <v>3272270814</v>
      </c>
      <c r="K65" s="3">
        <f>IFERROR(VLOOKUP(A65,'سود اوراق بهادار و سپرده بانکی'!A:S,19,0),0)</f>
        <v>30843350534</v>
      </c>
      <c r="M65" s="3">
        <f>IFERROR(VLOOKUP(A65,'درآمد ناشی از تغییر قیمت اوراق'!A:Q,17,0),0)</f>
        <v>-19699823342</v>
      </c>
      <c r="O65" s="3">
        <v>0</v>
      </c>
      <c r="Q65" s="3">
        <f t="shared" si="1"/>
        <v>11143527192</v>
      </c>
    </row>
    <row r="66" spans="1:17">
      <c r="A66" s="1" t="s">
        <v>166</v>
      </c>
      <c r="C66" s="3">
        <f>IFERROR(VLOOKUP(A66,'سود اوراق بهادار و سپرده بانکی'!A:S,13,0),0)</f>
        <v>46939797499</v>
      </c>
      <c r="E66" s="3">
        <v>15041444122</v>
      </c>
      <c r="G66" s="3">
        <v>0</v>
      </c>
      <c r="I66" s="3">
        <f t="shared" si="0"/>
        <v>61981241621</v>
      </c>
      <c r="K66" s="3">
        <f>IFERROR(VLOOKUP(A66,'سود اوراق بهادار و سپرده بانکی'!A:S,19,0),0)</f>
        <v>293297242407</v>
      </c>
      <c r="M66" s="3">
        <f>IFERROR(VLOOKUP(A66,'درآمد ناشی از تغییر قیمت اوراق'!A:Q,17,0),0)</f>
        <v>-128763583622</v>
      </c>
      <c r="O66" s="3">
        <v>0</v>
      </c>
      <c r="Q66" s="3">
        <f t="shared" si="1"/>
        <v>164533658785</v>
      </c>
    </row>
    <row r="67" spans="1:17">
      <c r="A67" s="1" t="s">
        <v>163</v>
      </c>
      <c r="C67" s="3">
        <f>IFERROR(VLOOKUP(A67,'سود اوراق بهادار و سپرده بانکی'!A:S,13,0),0)</f>
        <v>27060175104</v>
      </c>
      <c r="E67" s="3">
        <v>9270240705</v>
      </c>
      <c r="G67" s="3">
        <v>0</v>
      </c>
      <c r="I67" s="3">
        <f t="shared" si="0"/>
        <v>36330415809</v>
      </c>
      <c r="K67" s="3">
        <f>IFERROR(VLOOKUP(A67,'سود اوراق بهادار و سپرده بانکی'!A:S,19,0),0)</f>
        <v>214932969653</v>
      </c>
      <c r="M67" s="3">
        <f>IFERROR(VLOOKUP(A67,'درآمد ناشی از تغییر قیمت اوراق'!A:Q,17,0),0)</f>
        <v>-83172932401</v>
      </c>
      <c r="O67" s="3">
        <v>0</v>
      </c>
      <c r="Q67" s="3">
        <f t="shared" si="1"/>
        <v>131760037252</v>
      </c>
    </row>
    <row r="68" spans="1:17">
      <c r="A68" s="1" t="s">
        <v>67</v>
      </c>
      <c r="C68" s="3">
        <f>IFERROR(VLOOKUP(A68,'سود اوراق بهادار و سپرده بانکی'!A:S,13,0),0)</f>
        <v>46670601547</v>
      </c>
      <c r="E68" s="3">
        <v>7322188854</v>
      </c>
      <c r="G68" s="3">
        <v>0</v>
      </c>
      <c r="I68" s="3">
        <f t="shared" si="0"/>
        <v>53992790401</v>
      </c>
      <c r="K68" s="3">
        <f>IFERROR(VLOOKUP(A68,'سود اوراق بهادار و سپرده بانکی'!A:S,19,0),0)</f>
        <v>249274806431</v>
      </c>
      <c r="M68" s="3">
        <f>IFERROR(VLOOKUP(A68,'درآمد ناشی از تغییر قیمت اوراق'!A:Q,17,0),0)</f>
        <v>39804395177</v>
      </c>
      <c r="O68" s="3">
        <v>0</v>
      </c>
      <c r="Q68" s="3">
        <f t="shared" si="1"/>
        <v>289079201608</v>
      </c>
    </row>
    <row r="69" spans="1:17">
      <c r="A69" s="1" t="s">
        <v>73</v>
      </c>
      <c r="C69" s="3">
        <f>IFERROR(VLOOKUP(A69,'سود اوراق بهادار و سپرده بانکی'!A:S,13,0),0)</f>
        <v>60882042883</v>
      </c>
      <c r="E69" s="3">
        <v>17608849231</v>
      </c>
      <c r="G69" s="3">
        <v>0</v>
      </c>
      <c r="I69" s="3">
        <f t="shared" si="0"/>
        <v>78490892114</v>
      </c>
      <c r="K69" s="3">
        <f>IFERROR(VLOOKUP(A69,'سود اوراق بهادار و سپرده بانکی'!A:S,19,0),0)</f>
        <v>179115259015</v>
      </c>
      <c r="M69" s="3">
        <f>IFERROR(VLOOKUP(A69,'درآمد ناشی از تغییر قیمت اوراق'!A:Q,17,0),0)</f>
        <v>45776915303</v>
      </c>
      <c r="O69" s="3">
        <v>0</v>
      </c>
      <c r="Q69" s="3">
        <f t="shared" si="1"/>
        <v>224892174318</v>
      </c>
    </row>
    <row r="70" spans="1:17">
      <c r="A70" s="1" t="s">
        <v>176</v>
      </c>
      <c r="C70" s="3">
        <f>IFERROR(VLOOKUP(A70,'سود اوراق بهادار و سپرده بانکی'!A:S,13,0),0)</f>
        <v>30319712556</v>
      </c>
      <c r="E70" s="3">
        <v>5752384886</v>
      </c>
      <c r="G70" s="3">
        <v>0</v>
      </c>
      <c r="I70" s="3">
        <f t="shared" si="0"/>
        <v>36072097442</v>
      </c>
      <c r="K70" s="3">
        <f>IFERROR(VLOOKUP(A70,'سود اوراق بهادار و سپرده بانکی'!A:S,19,0),0)</f>
        <v>237282879855</v>
      </c>
      <c r="M70" s="3">
        <f>IFERROR(VLOOKUP(A70,'درآمد ناشی از تغییر قیمت اوراق'!A:Q,17,0),0)</f>
        <v>42096712689</v>
      </c>
      <c r="O70" s="3">
        <v>0</v>
      </c>
      <c r="Q70" s="3">
        <f t="shared" si="1"/>
        <v>279379592544</v>
      </c>
    </row>
    <row r="71" spans="1:17">
      <c r="A71" s="1" t="s">
        <v>144</v>
      </c>
      <c r="C71" s="3">
        <f>IFERROR(VLOOKUP(A71,'سود اوراق بهادار و سپرده بانکی'!A:S,13,0),0)</f>
        <v>34891398072</v>
      </c>
      <c r="E71" s="3">
        <v>1655703669</v>
      </c>
      <c r="G71" s="3">
        <v>0</v>
      </c>
      <c r="I71" s="3">
        <f t="shared" si="0"/>
        <v>36547101741</v>
      </c>
      <c r="K71" s="3">
        <f>IFERROR(VLOOKUP(A71,'سود اوراق بهادار و سپرده بانکی'!A:S,19,0),0)</f>
        <v>265412316577</v>
      </c>
      <c r="M71" s="3">
        <f>IFERROR(VLOOKUP(A71,'درآمد ناشی از تغییر قیمت اوراق'!A:Q,17,0),0)</f>
        <v>11753501226</v>
      </c>
      <c r="O71" s="3">
        <v>0</v>
      </c>
      <c r="Q71" s="3">
        <f t="shared" si="1"/>
        <v>277165817803</v>
      </c>
    </row>
    <row r="72" spans="1:17">
      <c r="A72" s="1" t="s">
        <v>276</v>
      </c>
      <c r="C72" s="3">
        <f>IFERROR(VLOOKUP(A72,'سود اوراق بهادار و سپرده بانکی'!A:S,13,0),0)</f>
        <v>24570714295</v>
      </c>
      <c r="E72" s="3">
        <v>-37500044752</v>
      </c>
      <c r="G72" s="3">
        <v>0</v>
      </c>
      <c r="I72" s="3">
        <f t="shared" si="0"/>
        <v>-12929330457</v>
      </c>
      <c r="K72" s="3">
        <f>IFERROR(VLOOKUP(A72,'سود اوراق بهادار و سپرده بانکی'!A:S,19,0),0)</f>
        <v>192783455348</v>
      </c>
      <c r="M72" s="3">
        <f>IFERROR(VLOOKUP(A72,'درآمد ناشی از تغییر قیمت اوراق'!A:Q,17,0),0)</f>
        <v>-78949428639</v>
      </c>
      <c r="O72" s="3">
        <v>0</v>
      </c>
      <c r="Q72" s="3">
        <f t="shared" si="1"/>
        <v>113834026709</v>
      </c>
    </row>
    <row r="73" spans="1:17">
      <c r="A73" s="1" t="s">
        <v>253</v>
      </c>
      <c r="C73" s="3">
        <f>IFERROR(VLOOKUP(A73,'سود اوراق بهادار و سپرده بانکی'!A:S,13,0),0)</f>
        <v>78184742871</v>
      </c>
      <c r="E73" s="3">
        <v>-51520003521</v>
      </c>
      <c r="G73" s="3">
        <v>0</v>
      </c>
      <c r="I73" s="3">
        <f t="shared" ref="I73:I127" si="2">C73+E73+G73</f>
        <v>26664739350</v>
      </c>
      <c r="K73" s="3">
        <f>IFERROR(VLOOKUP(A73,'سود اوراق بهادار و سپرده بانکی'!A:S,19,0),0)</f>
        <v>181708953887</v>
      </c>
      <c r="M73" s="3">
        <f>IFERROR(VLOOKUP(A73,'درآمد ناشی از تغییر قیمت اوراق'!A:Q,17,0),0)</f>
        <v>-131777638113</v>
      </c>
      <c r="O73" s="3">
        <v>0</v>
      </c>
      <c r="Q73" s="3">
        <f t="shared" ref="Q73:Q127" si="3">K73+M73+O73</f>
        <v>49931315774</v>
      </c>
    </row>
    <row r="74" spans="1:17">
      <c r="A74" s="1" t="s">
        <v>160</v>
      </c>
      <c r="C74" s="3">
        <f>IFERROR(VLOOKUP(A74,'سود اوراق بهادار و سپرده بانکی'!A:S,13,0),0)</f>
        <v>61373592471</v>
      </c>
      <c r="E74" s="3">
        <v>38562592540</v>
      </c>
      <c r="G74" s="3">
        <v>0</v>
      </c>
      <c r="I74" s="3">
        <f t="shared" si="2"/>
        <v>99936185011</v>
      </c>
      <c r="K74" s="3">
        <f>IFERROR(VLOOKUP(A74,'سود اوراق بهادار و سپرده بانکی'!A:S,19,0),0)</f>
        <v>74977546063</v>
      </c>
      <c r="M74" s="3">
        <f>IFERROR(VLOOKUP(A74,'درآمد ناشی از تغییر قیمت اوراق'!A:Q,17,0),0)</f>
        <v>47118030407</v>
      </c>
      <c r="O74" s="3">
        <v>0</v>
      </c>
      <c r="Q74" s="3">
        <f t="shared" si="3"/>
        <v>122095576470</v>
      </c>
    </row>
    <row r="75" spans="1:17">
      <c r="A75" s="1" t="s">
        <v>299</v>
      </c>
      <c r="C75" s="3">
        <f>IFERROR(VLOOKUP(A75,'سود اوراق بهادار و سپرده بانکی'!A:S,13,0),0)</f>
        <v>84074570463</v>
      </c>
      <c r="E75" s="3">
        <v>-52663135871</v>
      </c>
      <c r="G75" s="3">
        <v>0</v>
      </c>
      <c r="I75" s="3">
        <f t="shared" si="2"/>
        <v>31411434592</v>
      </c>
      <c r="K75" s="3">
        <f>IFERROR(VLOOKUP(A75,'سود اوراق بهادار و سپرده بانکی'!A:S,19,0),0)</f>
        <v>84074570463</v>
      </c>
      <c r="M75" s="3">
        <f>IFERROR(VLOOKUP(A75,'درآمد ناشی از تغییر قیمت اوراق'!A:Q,17,0),0)</f>
        <v>-52663135871</v>
      </c>
      <c r="O75" s="3">
        <v>0</v>
      </c>
      <c r="Q75" s="3">
        <f t="shared" si="3"/>
        <v>31411434592</v>
      </c>
    </row>
    <row r="76" spans="1:17">
      <c r="A76" s="1" t="s">
        <v>141</v>
      </c>
      <c r="C76" s="3">
        <f>IFERROR(VLOOKUP(A76,'سود اوراق بهادار و سپرده بانکی'!A:S,13,0),0)</f>
        <v>6805206071</v>
      </c>
      <c r="E76" s="3">
        <v>930113957</v>
      </c>
      <c r="G76" s="3">
        <v>0</v>
      </c>
      <c r="I76" s="3">
        <f t="shared" si="2"/>
        <v>7735320028</v>
      </c>
      <c r="K76" s="3">
        <f>IFERROR(VLOOKUP(A76,'سود اوراق بهادار و سپرده بانکی'!A:S,19,0),0)</f>
        <v>53766343057</v>
      </c>
      <c r="M76" s="3">
        <f>IFERROR(VLOOKUP(A76,'درآمد ناشی از تغییر قیمت اوراق'!A:Q,17,0),0)</f>
        <v>6779887269</v>
      </c>
      <c r="O76" s="3">
        <v>0</v>
      </c>
      <c r="Q76" s="3">
        <f t="shared" si="3"/>
        <v>60546230326</v>
      </c>
    </row>
    <row r="77" spans="1:17">
      <c r="A77" s="1" t="s">
        <v>296</v>
      </c>
      <c r="C77" s="3">
        <f>IFERROR(VLOOKUP(A77,'سود اوراق بهادار و سپرده بانکی'!A:S,13,0),0)</f>
        <v>37369663856</v>
      </c>
      <c r="E77" s="3">
        <v>-33626759538</v>
      </c>
      <c r="G77" s="3">
        <v>0</v>
      </c>
      <c r="I77" s="3">
        <f t="shared" si="2"/>
        <v>3742904318</v>
      </c>
      <c r="K77" s="3">
        <f>IFERROR(VLOOKUP(A77,'سود اوراق بهادار و سپرده بانکی'!A:S,19,0),0)</f>
        <v>37369663856</v>
      </c>
      <c r="M77" s="3">
        <f>IFERROR(VLOOKUP(A77,'درآمد ناشی از تغییر قیمت اوراق'!A:Q,17,0),0)</f>
        <v>-33626759538</v>
      </c>
      <c r="O77" s="3">
        <v>0</v>
      </c>
      <c r="Q77" s="3">
        <f t="shared" si="3"/>
        <v>3742904318</v>
      </c>
    </row>
    <row r="78" spans="1:17">
      <c r="A78" s="1" t="s">
        <v>79</v>
      </c>
      <c r="C78" s="3">
        <f>IFERROR(VLOOKUP(A78,'سود اوراق بهادار و سپرده بانکی'!A:S,13,0),0)</f>
        <v>58562523510</v>
      </c>
      <c r="E78" s="3">
        <v>12157847265</v>
      </c>
      <c r="G78" s="3">
        <v>0</v>
      </c>
      <c r="I78" s="3">
        <f t="shared" si="2"/>
        <v>70720370775</v>
      </c>
      <c r="K78" s="3">
        <f>IFERROR(VLOOKUP(A78,'سود اوراق بهادار و سپرده بانکی'!A:S,19,0),0)</f>
        <v>470175332148</v>
      </c>
      <c r="M78" s="3">
        <f>IFERROR(VLOOKUP(A78,'درآمد ناشی از تغییر قیمت اوراق'!A:Q,17,0),0)</f>
        <v>83881636660</v>
      </c>
      <c r="O78" s="3">
        <v>0</v>
      </c>
      <c r="Q78" s="3">
        <f t="shared" si="3"/>
        <v>554056968808</v>
      </c>
    </row>
    <row r="79" spans="1:17">
      <c r="A79" s="1" t="s">
        <v>179</v>
      </c>
      <c r="C79" s="3">
        <f>IFERROR(VLOOKUP(A79,'سود اوراق بهادار و سپرده بانکی'!A:S,13,0),0)</f>
        <v>104917132643</v>
      </c>
      <c r="E79" s="3">
        <v>-308739915974</v>
      </c>
      <c r="G79" s="3">
        <v>0</v>
      </c>
      <c r="I79" s="3">
        <f t="shared" si="2"/>
        <v>-203822783331</v>
      </c>
      <c r="K79" s="3">
        <f>IFERROR(VLOOKUP(A79,'سود اوراق بهادار و سپرده بانکی'!A:S,19,0),0)</f>
        <v>734785113753</v>
      </c>
      <c r="M79" s="3">
        <f>IFERROR(VLOOKUP(A79,'درآمد ناشی از تغییر قیمت اوراق'!A:Q,17,0),0)</f>
        <v>-294162606417</v>
      </c>
      <c r="O79" s="3">
        <v>0</v>
      </c>
      <c r="Q79" s="3">
        <f t="shared" si="3"/>
        <v>440622507336</v>
      </c>
    </row>
    <row r="80" spans="1:17">
      <c r="A80" s="1" t="s">
        <v>293</v>
      </c>
      <c r="C80" s="3">
        <f>IFERROR(VLOOKUP(A80,'سود اوراق بهادار و سپرده بانکی'!A:S,13,0),0)</f>
        <v>1929173317</v>
      </c>
      <c r="E80" s="3">
        <v>-46084217</v>
      </c>
      <c r="G80" s="3">
        <v>0</v>
      </c>
      <c r="I80" s="3">
        <f t="shared" si="2"/>
        <v>1883089100</v>
      </c>
      <c r="K80" s="3">
        <f>IFERROR(VLOOKUP(A80,'سود اوراق بهادار و سپرده بانکی'!A:S,19,0),0)</f>
        <v>1929173317</v>
      </c>
      <c r="M80" s="3">
        <f>IFERROR(VLOOKUP(A80,'درآمد ناشی از تغییر قیمت اوراق'!A:Q,17,0),0)</f>
        <v>-46084217</v>
      </c>
      <c r="O80" s="3">
        <v>0</v>
      </c>
      <c r="Q80" s="3">
        <f t="shared" si="3"/>
        <v>1883089100</v>
      </c>
    </row>
    <row r="81" spans="1:17">
      <c r="A81" s="1" t="s">
        <v>147</v>
      </c>
      <c r="C81" s="3">
        <f>IFERROR(VLOOKUP(A81,'سود اوراق بهادار و سپرده بانکی'!A:S,13,0),0)</f>
        <v>82627343063</v>
      </c>
      <c r="E81" s="3">
        <v>18699529835</v>
      </c>
      <c r="G81" s="3">
        <v>0</v>
      </c>
      <c r="I81" s="3">
        <f t="shared" si="2"/>
        <v>101326872898</v>
      </c>
      <c r="K81" s="3">
        <f>IFERROR(VLOOKUP(A81,'سود اوراق بهادار و سپرده بانکی'!A:S,19,0),0)</f>
        <v>460450498775</v>
      </c>
      <c r="M81" s="3">
        <f>IFERROR(VLOOKUP(A81,'درآمد ناشی از تغییر قیمت اوراق'!A:Q,17,0),0)</f>
        <v>-234544684858</v>
      </c>
      <c r="O81" s="3">
        <v>0</v>
      </c>
      <c r="Q81" s="3">
        <f t="shared" si="3"/>
        <v>225905813917</v>
      </c>
    </row>
    <row r="82" spans="1:17">
      <c r="A82" s="1" t="s">
        <v>76</v>
      </c>
      <c r="C82" s="3">
        <f>IFERROR(VLOOKUP(A82,'سود اوراق بهادار و سپرده بانکی'!A:S,13,0),0)</f>
        <v>67132817152</v>
      </c>
      <c r="E82" s="3">
        <v>11678797429</v>
      </c>
      <c r="G82" s="3">
        <v>0</v>
      </c>
      <c r="I82" s="3">
        <f t="shared" si="2"/>
        <v>78811614581</v>
      </c>
      <c r="K82" s="3">
        <f>IFERROR(VLOOKUP(A82,'سود اوراق بهادار و سپرده بانکی'!A:S,19,0),0)</f>
        <v>84085765336</v>
      </c>
      <c r="M82" s="3">
        <f>IFERROR(VLOOKUP(A82,'درآمد ناشی از تغییر قیمت اوراق'!A:Q,17,0),0)</f>
        <v>14568865636</v>
      </c>
      <c r="O82" s="3">
        <v>0</v>
      </c>
      <c r="Q82" s="3">
        <f t="shared" si="3"/>
        <v>98654630972</v>
      </c>
    </row>
    <row r="83" spans="1:17">
      <c r="A83" s="1" t="s">
        <v>270</v>
      </c>
      <c r="C83" s="3">
        <f>IFERROR(VLOOKUP(A83,'سود اوراق بهادار و سپرده بانکی'!A:S,13,0),0)</f>
        <v>1971437604</v>
      </c>
      <c r="E83" s="3">
        <v>-1410195352</v>
      </c>
      <c r="G83" s="3">
        <v>0</v>
      </c>
      <c r="I83" s="3">
        <f t="shared" si="2"/>
        <v>561242252</v>
      </c>
      <c r="K83" s="3">
        <f>IFERROR(VLOOKUP(A83,'سود اوراق بهادار و سپرده بانکی'!A:S,19,0),0)</f>
        <v>3640759446</v>
      </c>
      <c r="M83" s="3">
        <f>IFERROR(VLOOKUP(A83,'درآمد ناشی از تغییر قیمت اوراق'!A:Q,17,0),0)</f>
        <v>-1418781144</v>
      </c>
      <c r="O83" s="3">
        <v>0</v>
      </c>
      <c r="Q83" s="3">
        <f t="shared" si="3"/>
        <v>2221978302</v>
      </c>
    </row>
    <row r="84" spans="1:17">
      <c r="A84" s="1" t="s">
        <v>267</v>
      </c>
      <c r="C84" s="3">
        <f>IFERROR(VLOOKUP(A84,'سود اوراق بهادار و سپرده بانکی'!A:S,13,0),0)</f>
        <v>2694006864</v>
      </c>
      <c r="E84" s="3">
        <v>-1912765876</v>
      </c>
      <c r="G84" s="3">
        <v>0</v>
      </c>
      <c r="I84" s="3">
        <f t="shared" si="2"/>
        <v>781240988</v>
      </c>
      <c r="K84" s="3">
        <f>IFERROR(VLOOKUP(A84,'سود اوراق بهادار و سپرده بانکی'!A:S,19,0),0)</f>
        <v>4808553003</v>
      </c>
      <c r="M84" s="3">
        <f>IFERROR(VLOOKUP(A84,'درآمد ناشی از تغییر قیمت اوراق'!A:Q,17,0),0)</f>
        <v>-1924495891</v>
      </c>
      <c r="O84" s="3">
        <v>0</v>
      </c>
      <c r="Q84" s="3">
        <f t="shared" si="3"/>
        <v>2884057112</v>
      </c>
    </row>
    <row r="85" spans="1:17">
      <c r="A85" s="1" t="s">
        <v>264</v>
      </c>
      <c r="C85" s="3">
        <f>IFERROR(VLOOKUP(A85,'سود اوراق بهادار و سپرده بانکی'!A:S,13,0),0)</f>
        <v>2014530765</v>
      </c>
      <c r="E85" s="3">
        <v>-2408531665</v>
      </c>
      <c r="G85" s="3">
        <v>0</v>
      </c>
      <c r="I85" s="3">
        <f t="shared" si="2"/>
        <v>-394000900</v>
      </c>
      <c r="K85" s="3">
        <f>IFERROR(VLOOKUP(A85,'سود اوراق بهادار و سپرده بانکی'!A:S,19,0),0)</f>
        <v>3741004586</v>
      </c>
      <c r="M85" s="3">
        <f>IFERROR(VLOOKUP(A85,'درآمد ناشی از تغییر قیمت اوراق'!A:Q,17,0),0)</f>
        <v>-704037481</v>
      </c>
      <c r="O85" s="3">
        <v>0</v>
      </c>
      <c r="Q85" s="3">
        <f t="shared" si="3"/>
        <v>3036967105</v>
      </c>
    </row>
    <row r="86" spans="1:17">
      <c r="A86" s="1" t="s">
        <v>285</v>
      </c>
      <c r="C86" s="3">
        <f>IFERROR(VLOOKUP(A86,'سود اوراق بهادار و سپرده بانکی'!A:S,13,0),0)</f>
        <v>107547246703</v>
      </c>
      <c r="E86" s="3">
        <v>-95763908094</v>
      </c>
      <c r="G86" s="3">
        <v>0</v>
      </c>
      <c r="I86" s="3">
        <f t="shared" si="2"/>
        <v>11783338609</v>
      </c>
      <c r="K86" s="3">
        <f>IFERROR(VLOOKUP(A86,'سود اوراق بهادار و سپرده بانکی'!A:S,19,0),0)</f>
        <v>810096887917</v>
      </c>
      <c r="M86" s="3">
        <f>IFERROR(VLOOKUP(A86,'درآمد ناشی از تغییر قیمت اوراق'!A:Q,17,0),0)</f>
        <v>-199456889733</v>
      </c>
      <c r="O86" s="3">
        <v>0</v>
      </c>
      <c r="Q86" s="3">
        <f t="shared" si="3"/>
        <v>610639998184</v>
      </c>
    </row>
    <row r="87" spans="1:17">
      <c r="A87" s="1" t="s">
        <v>156</v>
      </c>
      <c r="C87" s="3">
        <f>IFERROR(VLOOKUP(A87,'سود اوراق بهادار و سپرده بانکی'!A:S,13,0),0)</f>
        <v>33565217391</v>
      </c>
      <c r="E87" s="3">
        <v>7329376976</v>
      </c>
      <c r="G87" s="3">
        <v>0</v>
      </c>
      <c r="I87" s="3">
        <f t="shared" si="2"/>
        <v>40894594367</v>
      </c>
      <c r="K87" s="3">
        <f>IFERROR(VLOOKUP(A87,'سود اوراق بهادار و سپرده بانکی'!A:S,19,0),0)</f>
        <v>265546952544</v>
      </c>
      <c r="M87" s="3">
        <f>IFERROR(VLOOKUP(A87,'درآمد ناشی از تغییر قیمت اوراق'!A:Q,17,0),0)</f>
        <v>-125618860880</v>
      </c>
      <c r="O87" s="3">
        <v>0</v>
      </c>
      <c r="Q87" s="3">
        <f t="shared" si="3"/>
        <v>139928091664</v>
      </c>
    </row>
    <row r="88" spans="1:17">
      <c r="A88" s="1" t="s">
        <v>153</v>
      </c>
      <c r="C88" s="3">
        <f>IFERROR(VLOOKUP(A88,'سود اوراق بهادار و سپرده بانکی'!A:S,13,0),0)</f>
        <v>87269565219</v>
      </c>
      <c r="E88" s="3">
        <v>6106116619</v>
      </c>
      <c r="G88" s="3">
        <v>0</v>
      </c>
      <c r="I88" s="3">
        <f t="shared" si="2"/>
        <v>93375681838</v>
      </c>
      <c r="K88" s="3">
        <f>IFERROR(VLOOKUP(A88,'سود اوراق بهادار و سپرده بانکی'!A:S,19,0),0)</f>
        <v>601066825490</v>
      </c>
      <c r="M88" s="3">
        <f>IFERROR(VLOOKUP(A88,'درآمد ناشی از تغییر قیمت اوراق'!A:Q,17,0),0)</f>
        <v>31216897129</v>
      </c>
      <c r="O88" s="3">
        <v>0</v>
      </c>
      <c r="Q88" s="3">
        <f t="shared" si="3"/>
        <v>632283722619</v>
      </c>
    </row>
    <row r="89" spans="1:17">
      <c r="A89" s="1" t="s">
        <v>261</v>
      </c>
      <c r="C89" s="3">
        <f>IFERROR(VLOOKUP(A89,'سود اوراق بهادار و سپرده بانکی'!A:S,13,0),0)</f>
        <v>72541658</v>
      </c>
      <c r="E89" s="3">
        <v>-13479477</v>
      </c>
      <c r="G89" s="3">
        <v>0</v>
      </c>
      <c r="I89" s="3">
        <f t="shared" si="2"/>
        <v>59062181</v>
      </c>
      <c r="K89" s="3">
        <f>IFERROR(VLOOKUP(A89,'سود اوراق بهادار و سپرده بانکی'!A:S,19,0),0)</f>
        <v>83228233</v>
      </c>
      <c r="M89" s="3">
        <f>IFERROR(VLOOKUP(A89,'درآمد ناشی از تغییر قیمت اوراق'!A:Q,17,0),0)</f>
        <v>-13830538</v>
      </c>
      <c r="O89" s="3">
        <v>0</v>
      </c>
      <c r="Q89" s="3">
        <f t="shared" si="3"/>
        <v>69397695</v>
      </c>
    </row>
    <row r="90" spans="1:17">
      <c r="A90" s="1" t="s">
        <v>171</v>
      </c>
      <c r="C90" s="3">
        <f>IFERROR(VLOOKUP(A90,'سود اوراق بهادار و سپرده بانکی'!A:S,13,0),0)</f>
        <v>44920827872</v>
      </c>
      <c r="E90" s="3">
        <v>5310794099</v>
      </c>
      <c r="G90" s="3">
        <v>0</v>
      </c>
      <c r="I90" s="3">
        <f t="shared" si="2"/>
        <v>50231621971</v>
      </c>
      <c r="K90" s="3">
        <f>IFERROR(VLOOKUP(A90,'سود اوراق بهادار و سپرده بانکی'!A:S,19,0),0)</f>
        <v>522425397441</v>
      </c>
      <c r="M90" s="3">
        <f>IFERROR(VLOOKUP(A90,'درآمد ناشی از تغییر قیمت اوراق'!A:Q,17,0),0)</f>
        <v>-46475973185</v>
      </c>
      <c r="O90" s="3">
        <v>0</v>
      </c>
      <c r="Q90" s="3">
        <f t="shared" si="3"/>
        <v>475949424256</v>
      </c>
    </row>
    <row r="91" spans="1:17">
      <c r="A91" s="1" t="s">
        <v>169</v>
      </c>
      <c r="C91" s="3">
        <f>IFERROR(VLOOKUP(A91,'سود اوراق بهادار و سپرده بانکی'!A:S,13,0),0)</f>
        <v>59744701072</v>
      </c>
      <c r="E91" s="3">
        <v>18720354558</v>
      </c>
      <c r="G91" s="3">
        <v>0</v>
      </c>
      <c r="I91" s="3">
        <f t="shared" si="2"/>
        <v>78465055630</v>
      </c>
      <c r="K91" s="3">
        <f>IFERROR(VLOOKUP(A91,'سود اوراق بهادار و سپرده بانکی'!A:S,19,0),0)</f>
        <v>276185616900</v>
      </c>
      <c r="M91" s="3">
        <f>IFERROR(VLOOKUP(A91,'درآمد ناشی از تغییر قیمت اوراق'!A:Q,17,0),0)</f>
        <v>81173291280</v>
      </c>
      <c r="O91" s="3">
        <v>0</v>
      </c>
      <c r="Q91" s="3">
        <f t="shared" si="3"/>
        <v>357358908180</v>
      </c>
    </row>
    <row r="92" spans="1:17">
      <c r="A92" s="1" t="s">
        <v>150</v>
      </c>
      <c r="C92" s="3">
        <f>IFERROR(VLOOKUP(A92,'سود اوراق بهادار و سپرده بانکی'!A:S,13,0),0)</f>
        <v>27387125795</v>
      </c>
      <c r="E92" s="3">
        <v>-59090365113</v>
      </c>
      <c r="G92" s="3">
        <v>0</v>
      </c>
      <c r="I92" s="3">
        <f t="shared" si="2"/>
        <v>-31703239318</v>
      </c>
      <c r="K92" s="3">
        <f>IFERROR(VLOOKUP(A92,'سود اوراق بهادار و سپرده بانکی'!A:S,19,0),0)</f>
        <v>161403555363</v>
      </c>
      <c r="M92" s="3">
        <f>IFERROR(VLOOKUP(A92,'درآمد ناشی از تغییر قیمت اوراق'!A:Q,17,0),0)</f>
        <v>-36986382791</v>
      </c>
      <c r="O92" s="3">
        <v>0</v>
      </c>
      <c r="Q92" s="3">
        <f t="shared" si="3"/>
        <v>124417172572</v>
      </c>
    </row>
    <row r="93" spans="1:17">
      <c r="A93" s="1" t="s">
        <v>419</v>
      </c>
      <c r="C93" s="3">
        <f>IFERROR(VLOOKUP(A93,'سود اوراق بهادار و سپرده بانکی'!A:S,13,0),0)</f>
        <v>0</v>
      </c>
      <c r="E93" s="3">
        <v>0</v>
      </c>
      <c r="G93" s="3">
        <v>0</v>
      </c>
      <c r="I93" s="3">
        <f t="shared" si="2"/>
        <v>0</v>
      </c>
      <c r="K93" s="3">
        <f>IFERROR(VLOOKUP(A93,'سود اوراق بهادار و سپرده بانکی'!A:S,19,0),0)</f>
        <v>13658551942</v>
      </c>
      <c r="M93" s="3">
        <f>IFERROR(VLOOKUP(A93,'درآمد ناشی از تغییر قیمت اوراق'!A:Q,17,0),0)</f>
        <v>0</v>
      </c>
      <c r="O93" s="3">
        <v>0</v>
      </c>
      <c r="Q93" s="3">
        <f t="shared" si="3"/>
        <v>13658551942</v>
      </c>
    </row>
    <row r="94" spans="1:17">
      <c r="A94" s="1" t="s">
        <v>191</v>
      </c>
      <c r="C94" s="3">
        <f>IFERROR(VLOOKUP(A94,'سود اوراق بهادار و سپرده بانکی'!A:S,13,0),0)</f>
        <v>0</v>
      </c>
      <c r="E94" s="3">
        <v>67437015256</v>
      </c>
      <c r="G94" s="3">
        <v>0</v>
      </c>
      <c r="I94" s="3">
        <f t="shared" si="2"/>
        <v>67437015256</v>
      </c>
      <c r="K94" s="3">
        <f>IFERROR(VLOOKUP(A94,'سود اوراق بهادار و سپرده بانکی'!A:S,19,0),0)</f>
        <v>0</v>
      </c>
      <c r="M94" s="3">
        <f>IFERROR(VLOOKUP(A94,'درآمد ناشی از تغییر قیمت اوراق'!A:Q,17,0),0)</f>
        <v>266804454945</v>
      </c>
      <c r="O94" s="3">
        <v>0</v>
      </c>
      <c r="Q94" s="3">
        <f t="shared" si="3"/>
        <v>266804454945</v>
      </c>
    </row>
    <row r="95" spans="1:17">
      <c r="A95" s="1" t="s">
        <v>212</v>
      </c>
      <c r="C95" s="3">
        <f>IFERROR(VLOOKUP(A95,'سود اوراق بهادار و سپرده بانکی'!A:S,13,0),0)</f>
        <v>0</v>
      </c>
      <c r="E95" s="3">
        <v>35355944349</v>
      </c>
      <c r="G95" s="3">
        <v>0</v>
      </c>
      <c r="I95" s="3">
        <f t="shared" si="2"/>
        <v>35355944349</v>
      </c>
      <c r="K95" s="3">
        <f>IFERROR(VLOOKUP(A95,'سود اوراق بهادار و سپرده بانکی'!A:S,19,0),0)</f>
        <v>0</v>
      </c>
      <c r="M95" s="3">
        <f>IFERROR(VLOOKUP(A95,'درآمد ناشی از تغییر قیمت اوراق'!A:Q,17,0),0)</f>
        <v>159131581692</v>
      </c>
      <c r="O95" s="3">
        <v>0</v>
      </c>
      <c r="Q95" s="3">
        <f t="shared" si="3"/>
        <v>159131581692</v>
      </c>
    </row>
    <row r="96" spans="1:17">
      <c r="A96" s="1" t="s">
        <v>193</v>
      </c>
      <c r="C96" s="3">
        <f>IFERROR(VLOOKUP(A96,'سود اوراق بهادار و سپرده بانکی'!A:S,13,0),0)</f>
        <v>0</v>
      </c>
      <c r="E96" s="3">
        <v>120114177268</v>
      </c>
      <c r="G96" s="3">
        <v>0</v>
      </c>
      <c r="I96" s="3">
        <f t="shared" si="2"/>
        <v>120114177268</v>
      </c>
      <c r="K96" s="3">
        <f>IFERROR(VLOOKUP(A96,'سود اوراق بهادار و سپرده بانکی'!A:S,19,0),0)</f>
        <v>0</v>
      </c>
      <c r="M96" s="3">
        <f>IFERROR(VLOOKUP(A96,'درآمد ناشی از تغییر قیمت اوراق'!A:Q,17,0),0)</f>
        <v>391289755616</v>
      </c>
      <c r="O96" s="3">
        <v>0</v>
      </c>
      <c r="Q96" s="3">
        <f t="shared" si="3"/>
        <v>391289755616</v>
      </c>
    </row>
    <row r="97" spans="1:17">
      <c r="A97" s="1" t="s">
        <v>199</v>
      </c>
      <c r="C97" s="3">
        <f>IFERROR(VLOOKUP(A97,'سود اوراق بهادار و سپرده بانکی'!A:S,13,0),0)</f>
        <v>0</v>
      </c>
      <c r="E97" s="3">
        <v>103284939609</v>
      </c>
      <c r="G97" s="3">
        <v>0</v>
      </c>
      <c r="I97" s="3">
        <f t="shared" si="2"/>
        <v>103284939609</v>
      </c>
      <c r="K97" s="3">
        <f>IFERROR(VLOOKUP(A97,'سود اوراق بهادار و سپرده بانکی'!A:S,19,0),0)</f>
        <v>0</v>
      </c>
      <c r="M97" s="3">
        <f>IFERROR(VLOOKUP(A97,'درآمد ناشی از تغییر قیمت اوراق'!A:Q,17,0),0)</f>
        <v>981423253011</v>
      </c>
      <c r="O97" s="3">
        <v>0</v>
      </c>
      <c r="Q97" s="3">
        <f t="shared" si="3"/>
        <v>981423253011</v>
      </c>
    </row>
    <row r="98" spans="1:17">
      <c r="A98" s="1" t="s">
        <v>352</v>
      </c>
      <c r="C98" s="3">
        <f>IFERROR(VLOOKUP(A98,'سود اوراق بهادار و سپرده بانکی'!A:S,13,0),0)</f>
        <v>0</v>
      </c>
      <c r="E98" s="3">
        <v>44297695014</v>
      </c>
      <c r="G98" s="3">
        <v>0</v>
      </c>
      <c r="I98" s="3">
        <f t="shared" si="2"/>
        <v>44297695014</v>
      </c>
      <c r="K98" s="3">
        <f>IFERROR(VLOOKUP(A98,'سود اوراق بهادار و سپرده بانکی'!A:S,19,0),0)</f>
        <v>0</v>
      </c>
      <c r="M98" s="3">
        <f>IFERROR(VLOOKUP(A98,'درآمد ناشی از تغییر قیمت اوراق'!A:Q,17,0),0)</f>
        <v>122082976706</v>
      </c>
      <c r="O98" s="3">
        <v>0</v>
      </c>
      <c r="Q98" s="3">
        <f t="shared" si="3"/>
        <v>122082976706</v>
      </c>
    </row>
    <row r="99" spans="1:17">
      <c r="A99" s="1" t="s">
        <v>221</v>
      </c>
      <c r="C99" s="3">
        <f>IFERROR(VLOOKUP(A99,'سود اوراق بهادار و سپرده بانکی'!A:S,13,0),0)</f>
        <v>0</v>
      </c>
      <c r="E99" s="3">
        <v>33386102246</v>
      </c>
      <c r="G99" s="3">
        <v>0</v>
      </c>
      <c r="I99" s="3">
        <f t="shared" si="2"/>
        <v>33386102246</v>
      </c>
      <c r="K99" s="3">
        <f>IFERROR(VLOOKUP(A99,'سود اوراق بهادار و سپرده بانکی'!A:S,19,0),0)</f>
        <v>0</v>
      </c>
      <c r="M99" s="3">
        <f>IFERROR(VLOOKUP(A99,'درآمد ناشی از تغییر قیمت اوراق'!A:Q,17,0),0)</f>
        <v>124363249354</v>
      </c>
      <c r="O99" s="3">
        <v>0</v>
      </c>
      <c r="Q99" s="3">
        <f t="shared" si="3"/>
        <v>124363249354</v>
      </c>
    </row>
    <row r="100" spans="1:17">
      <c r="A100" s="1" t="s">
        <v>217</v>
      </c>
      <c r="C100" s="3">
        <f>IFERROR(VLOOKUP(A100,'سود اوراق بهادار و سپرده بانکی'!A:S,13,0),0)</f>
        <v>0</v>
      </c>
      <c r="E100" s="3">
        <v>40502472278</v>
      </c>
      <c r="G100" s="3">
        <v>0</v>
      </c>
      <c r="I100" s="3">
        <f t="shared" si="2"/>
        <v>40502472278</v>
      </c>
      <c r="K100" s="3">
        <f>IFERROR(VLOOKUP(A100,'سود اوراق بهادار و سپرده بانکی'!A:S,19,0),0)</f>
        <v>0</v>
      </c>
      <c r="M100" s="3">
        <f>IFERROR(VLOOKUP(A100,'درآمد ناشی از تغییر قیمت اوراق'!A:Q,17,0),0)</f>
        <v>80431303163</v>
      </c>
      <c r="O100" s="3">
        <v>0</v>
      </c>
      <c r="Q100" s="3">
        <f t="shared" si="3"/>
        <v>80431303163</v>
      </c>
    </row>
    <row r="101" spans="1:17">
      <c r="A101" s="1" t="s">
        <v>100</v>
      </c>
      <c r="C101" s="3">
        <f>IFERROR(VLOOKUP(A101,'سود اوراق بهادار و سپرده بانکی'!A:S,13,0),0)</f>
        <v>0</v>
      </c>
      <c r="E101" s="3">
        <v>172942383013</v>
      </c>
      <c r="G101" s="3">
        <v>0</v>
      </c>
      <c r="I101" s="3">
        <f t="shared" si="2"/>
        <v>172942383013</v>
      </c>
      <c r="K101" s="3">
        <f>IFERROR(VLOOKUP(A101,'سود اوراق بهادار و سپرده بانکی'!A:S,19,0),0)</f>
        <v>0</v>
      </c>
      <c r="M101" s="3">
        <f>IFERROR(VLOOKUP(A101,'درآمد ناشی از تغییر قیمت اوراق'!A:Q,17,0),0)</f>
        <v>809381204434</v>
      </c>
      <c r="O101" s="3">
        <v>0</v>
      </c>
      <c r="Q101" s="3">
        <f t="shared" si="3"/>
        <v>809381204434</v>
      </c>
    </row>
    <row r="102" spans="1:17">
      <c r="A102" s="1" t="s">
        <v>182</v>
      </c>
      <c r="C102" s="3">
        <f>IFERROR(VLOOKUP(A102,'سود اوراق بهادار و سپرده بانکی'!A:S,13,0),0)</f>
        <v>0</v>
      </c>
      <c r="E102" s="3">
        <v>63425133846</v>
      </c>
      <c r="G102" s="3">
        <v>0</v>
      </c>
      <c r="I102" s="3">
        <f t="shared" si="2"/>
        <v>63425133846</v>
      </c>
      <c r="K102" s="3">
        <f>IFERROR(VLOOKUP(A102,'سود اوراق بهادار و سپرده بانکی'!A:S,19,0),0)</f>
        <v>0</v>
      </c>
      <c r="M102" s="3">
        <f>IFERROR(VLOOKUP(A102,'درآمد ناشی از تغییر قیمت اوراق'!A:Q,17,0),0)</f>
        <v>218720563030</v>
      </c>
      <c r="O102" s="3">
        <v>0</v>
      </c>
      <c r="Q102" s="3">
        <f t="shared" si="3"/>
        <v>218720563030</v>
      </c>
    </row>
    <row r="103" spans="1:17">
      <c r="A103" s="1" t="s">
        <v>204</v>
      </c>
      <c r="C103" s="3">
        <f>IFERROR(VLOOKUP(A103,'سود اوراق بهادار و سپرده بانکی'!A:S,13,0),0)</f>
        <v>0</v>
      </c>
      <c r="E103" s="3">
        <v>16548706605</v>
      </c>
      <c r="G103" s="3">
        <v>0</v>
      </c>
      <c r="I103" s="3">
        <f t="shared" si="2"/>
        <v>16548706605</v>
      </c>
      <c r="K103" s="3">
        <f>IFERROR(VLOOKUP(A103,'سود اوراق بهادار و سپرده بانکی'!A:S,19,0),0)</f>
        <v>0</v>
      </c>
      <c r="M103" s="3">
        <f>IFERROR(VLOOKUP(A103,'درآمد ناشی از تغییر قیمت اوراق'!A:Q,17,0),0)</f>
        <v>43543686589</v>
      </c>
      <c r="O103" s="3">
        <v>0</v>
      </c>
      <c r="Q103" s="3">
        <f t="shared" si="3"/>
        <v>43543686589</v>
      </c>
    </row>
    <row r="104" spans="1:17">
      <c r="A104" s="1" t="s">
        <v>215</v>
      </c>
      <c r="C104" s="3">
        <f>IFERROR(VLOOKUP(A104,'سود اوراق بهادار و سپرده بانکی'!A:S,13,0),0)</f>
        <v>0</v>
      </c>
      <c r="E104" s="3">
        <v>26809533057</v>
      </c>
      <c r="G104" s="3">
        <v>0</v>
      </c>
      <c r="I104" s="3">
        <f t="shared" si="2"/>
        <v>26809533057</v>
      </c>
      <c r="K104" s="3">
        <f>IFERROR(VLOOKUP(A104,'سود اوراق بهادار و سپرده بانکی'!A:S,19,0),0)</f>
        <v>0</v>
      </c>
      <c r="M104" s="3">
        <f>IFERROR(VLOOKUP(A104,'درآمد ناشی از تغییر قیمت اوراق'!A:Q,17,0),0)</f>
        <v>44445132543</v>
      </c>
      <c r="O104" s="3">
        <v>0</v>
      </c>
      <c r="Q104" s="3">
        <f t="shared" si="3"/>
        <v>44445132543</v>
      </c>
    </row>
    <row r="105" spans="1:17">
      <c r="A105" s="1" t="s">
        <v>218</v>
      </c>
      <c r="C105" s="3">
        <f>IFERROR(VLOOKUP(A105,'سود اوراق بهادار و سپرده بانکی'!A:S,13,0),0)</f>
        <v>0</v>
      </c>
      <c r="E105" s="3">
        <v>70149492642</v>
      </c>
      <c r="G105" s="3">
        <v>0</v>
      </c>
      <c r="I105" s="3">
        <f t="shared" si="2"/>
        <v>70149492642</v>
      </c>
      <c r="K105" s="3">
        <f>IFERROR(VLOOKUP(A105,'سود اوراق بهادار و سپرده بانکی'!A:S,19,0),0)</f>
        <v>0</v>
      </c>
      <c r="M105" s="3">
        <f>IFERROR(VLOOKUP(A105,'درآمد ناشی از تغییر قیمت اوراق'!A:Q,17,0),0)</f>
        <v>205086247725</v>
      </c>
      <c r="O105" s="3">
        <v>0</v>
      </c>
      <c r="Q105" s="3">
        <f t="shared" si="3"/>
        <v>205086247725</v>
      </c>
    </row>
    <row r="106" spans="1:17">
      <c r="A106" s="1" t="s">
        <v>224</v>
      </c>
      <c r="C106" s="3">
        <f>IFERROR(VLOOKUP(A106,'سود اوراق بهادار و سپرده بانکی'!A:S,13,0),0)</f>
        <v>0</v>
      </c>
      <c r="E106" s="3">
        <v>127542096994</v>
      </c>
      <c r="G106" s="3">
        <v>0</v>
      </c>
      <c r="I106" s="3">
        <f t="shared" si="2"/>
        <v>127542096994</v>
      </c>
      <c r="K106" s="3">
        <f>IFERROR(VLOOKUP(A106,'سود اوراق بهادار و سپرده بانکی'!A:S,19,0),0)</f>
        <v>0</v>
      </c>
      <c r="M106" s="3">
        <f>IFERROR(VLOOKUP(A106,'درآمد ناشی از تغییر قیمت اوراق'!A:Q,17,0),0)</f>
        <v>268076645795</v>
      </c>
      <c r="O106" s="3">
        <v>0</v>
      </c>
      <c r="Q106" s="3">
        <f t="shared" si="3"/>
        <v>268076645795</v>
      </c>
    </row>
    <row r="107" spans="1:17">
      <c r="A107" s="1" t="s">
        <v>63</v>
      </c>
      <c r="C107" s="3">
        <f>IFERROR(VLOOKUP(A107,'سود اوراق بهادار و سپرده بانکی'!A:S,13,0),0)</f>
        <v>0</v>
      </c>
      <c r="E107" s="3">
        <v>56864574275</v>
      </c>
      <c r="G107" s="3">
        <v>0</v>
      </c>
      <c r="I107" s="3">
        <f t="shared" si="2"/>
        <v>56864574275</v>
      </c>
      <c r="K107" s="3">
        <f>IFERROR(VLOOKUP(A107,'سود اوراق بهادار و سپرده بانکی'!A:S,19,0),0)</f>
        <v>0</v>
      </c>
      <c r="M107" s="3">
        <f>IFERROR(VLOOKUP(A107,'درآمد ناشی از تغییر قیمت اوراق'!A:Q,17,0),0)</f>
        <v>133060628499</v>
      </c>
      <c r="O107" s="3">
        <v>0</v>
      </c>
      <c r="Q107" s="3">
        <f t="shared" si="3"/>
        <v>133060628499</v>
      </c>
    </row>
    <row r="108" spans="1:17">
      <c r="A108" s="1" t="s">
        <v>201</v>
      </c>
      <c r="C108" s="3">
        <f>IFERROR(VLOOKUP(A108,'سود اوراق بهادار و سپرده بانکی'!A:S,13,0),0)</f>
        <v>0</v>
      </c>
      <c r="E108" s="3">
        <v>132341437563</v>
      </c>
      <c r="G108" s="3">
        <v>0</v>
      </c>
      <c r="I108" s="3">
        <f t="shared" si="2"/>
        <v>132341437563</v>
      </c>
      <c r="K108" s="3">
        <f>IFERROR(VLOOKUP(A108,'سود اوراق بهادار و سپرده بانکی'!A:S,19,0),0)</f>
        <v>0</v>
      </c>
      <c r="M108" s="3">
        <f>IFERROR(VLOOKUP(A108,'درآمد ناشی از تغییر قیمت اوراق'!A:Q,17,0),0)</f>
        <v>182529943404</v>
      </c>
      <c r="O108" s="3">
        <v>0</v>
      </c>
      <c r="Q108" s="3">
        <f t="shared" si="3"/>
        <v>182529943404</v>
      </c>
    </row>
    <row r="109" spans="1:17">
      <c r="A109" s="1" t="s">
        <v>185</v>
      </c>
      <c r="C109" s="3">
        <f>IFERROR(VLOOKUP(A109,'سود اوراق بهادار و سپرده بانکی'!A:S,13,0),0)</f>
        <v>0</v>
      </c>
      <c r="E109" s="3">
        <v>160335384627</v>
      </c>
      <c r="G109" s="3">
        <v>0</v>
      </c>
      <c r="I109" s="3">
        <f t="shared" si="2"/>
        <v>160335384627</v>
      </c>
      <c r="K109" s="3">
        <f>IFERROR(VLOOKUP(A109,'سود اوراق بهادار و سپرده بانکی'!A:S,19,0),0)</f>
        <v>0</v>
      </c>
      <c r="M109" s="3">
        <f>IFERROR(VLOOKUP(A109,'درآمد ناشی از تغییر قیمت اوراق'!A:Q,17,0),0)</f>
        <v>897714409121</v>
      </c>
      <c r="O109" s="3">
        <v>0</v>
      </c>
      <c r="Q109" s="3">
        <f t="shared" si="3"/>
        <v>897714409121</v>
      </c>
    </row>
    <row r="110" spans="1:17">
      <c r="A110" s="1" t="s">
        <v>91</v>
      </c>
      <c r="C110" s="3">
        <f>IFERROR(VLOOKUP(A110,'سود اوراق بهادار و سپرده بانکی'!A:S,13,0),0)</f>
        <v>0</v>
      </c>
      <c r="E110" s="3">
        <v>49535345801</v>
      </c>
      <c r="G110" s="3">
        <v>0</v>
      </c>
      <c r="I110" s="3">
        <f t="shared" si="2"/>
        <v>49535345801</v>
      </c>
      <c r="K110" s="3">
        <f>IFERROR(VLOOKUP(A110,'سود اوراق بهادار و سپرده بانکی'!A:S,19,0),0)</f>
        <v>0</v>
      </c>
      <c r="M110" s="3">
        <f>IFERROR(VLOOKUP(A110,'درآمد ناشی از تغییر قیمت اوراق'!A:Q,17,0),0)</f>
        <v>144016197300</v>
      </c>
      <c r="O110" s="3">
        <v>0</v>
      </c>
      <c r="Q110" s="3">
        <f t="shared" si="3"/>
        <v>144016197300</v>
      </c>
    </row>
    <row r="111" spans="1:17">
      <c r="A111" s="1" t="s">
        <v>289</v>
      </c>
      <c r="C111" s="3">
        <f>IFERROR(VLOOKUP(A111,'سود اوراق بهادار و سپرده بانکی'!A:S,13,0),0)</f>
        <v>0</v>
      </c>
      <c r="E111" s="3">
        <v>-88725000</v>
      </c>
      <c r="G111" s="3">
        <v>0</v>
      </c>
      <c r="I111" s="3">
        <f t="shared" si="2"/>
        <v>-88725000</v>
      </c>
      <c r="K111" s="3">
        <f>IFERROR(VLOOKUP(A111,'سود اوراق بهادار و سپرده بانکی'!A:S,19,0),0)</f>
        <v>0</v>
      </c>
      <c r="M111" s="3">
        <f>IFERROR(VLOOKUP(A111,'درآمد ناشی از تغییر قیمت اوراق'!A:Q,17,0),0)</f>
        <v>-88725000</v>
      </c>
      <c r="O111" s="3">
        <v>0</v>
      </c>
      <c r="Q111" s="3">
        <f t="shared" si="3"/>
        <v>-88725000</v>
      </c>
    </row>
    <row r="112" spans="1:17">
      <c r="A112" s="1" t="s">
        <v>220</v>
      </c>
      <c r="C112" s="3">
        <f>IFERROR(VLOOKUP(A112,'سود اوراق بهادار و سپرده بانکی'!A:S,13,0),0)</f>
        <v>0</v>
      </c>
      <c r="E112" s="3">
        <v>9728165035</v>
      </c>
      <c r="G112" s="3">
        <v>0</v>
      </c>
      <c r="I112" s="3">
        <f t="shared" si="2"/>
        <v>9728165035</v>
      </c>
      <c r="K112" s="3">
        <f>IFERROR(VLOOKUP(A112,'سود اوراق بهادار و سپرده بانکی'!A:S,19,0),0)</f>
        <v>0</v>
      </c>
      <c r="M112" s="3">
        <f>IFERROR(VLOOKUP(A112,'درآمد ناشی از تغییر قیمت اوراق'!A:Q,17,0),0)</f>
        <v>9666377600</v>
      </c>
      <c r="O112" s="3">
        <v>0</v>
      </c>
      <c r="Q112" s="3">
        <f t="shared" si="3"/>
        <v>9666377600</v>
      </c>
    </row>
    <row r="113" spans="1:17">
      <c r="A113" s="1" t="s">
        <v>214</v>
      </c>
      <c r="C113" s="3">
        <f>IFERROR(VLOOKUP(A113,'سود اوراق بهادار و سپرده بانکی'!A:S,13,0),0)</f>
        <v>0</v>
      </c>
      <c r="E113" s="3">
        <v>14514437544</v>
      </c>
      <c r="G113" s="3">
        <v>0</v>
      </c>
      <c r="I113" s="3">
        <f t="shared" si="2"/>
        <v>14514437544</v>
      </c>
      <c r="K113" s="3">
        <f>IFERROR(VLOOKUP(A113,'سود اوراق بهادار و سپرده بانکی'!A:S,19,0),0)</f>
        <v>0</v>
      </c>
      <c r="M113" s="3">
        <f>IFERROR(VLOOKUP(A113,'درآمد ناشی از تغییر قیمت اوراق'!A:Q,17,0),0)</f>
        <v>14480328596</v>
      </c>
      <c r="O113" s="3">
        <v>0</v>
      </c>
      <c r="Q113" s="3">
        <f t="shared" si="3"/>
        <v>14480328596</v>
      </c>
    </row>
    <row r="114" spans="1:17">
      <c r="A114" s="1" t="s">
        <v>210</v>
      </c>
      <c r="C114" s="3">
        <f>IFERROR(VLOOKUP(A114,'سود اوراق بهادار و سپرده بانکی'!A:S,13,0),0)</f>
        <v>0</v>
      </c>
      <c r="E114" s="3">
        <v>10628500360</v>
      </c>
      <c r="G114" s="3">
        <v>0</v>
      </c>
      <c r="I114" s="3">
        <f t="shared" si="2"/>
        <v>10628500360</v>
      </c>
      <c r="K114" s="3">
        <f>IFERROR(VLOOKUP(A114,'سود اوراق بهادار و سپرده بانکی'!A:S,19,0),0)</f>
        <v>0</v>
      </c>
      <c r="M114" s="3">
        <f>IFERROR(VLOOKUP(A114,'درآمد ناشی از تغییر قیمت اوراق'!A:Q,17,0),0)</f>
        <v>29101975380</v>
      </c>
      <c r="O114" s="3">
        <v>0</v>
      </c>
      <c r="Q114" s="3">
        <f t="shared" si="3"/>
        <v>29101975380</v>
      </c>
    </row>
    <row r="115" spans="1:17">
      <c r="A115" s="1" t="s">
        <v>103</v>
      </c>
      <c r="C115" s="3">
        <f>IFERROR(VLOOKUP(A115,'سود اوراق بهادار و سپرده بانکی'!A:S,13,0),0)</f>
        <v>0</v>
      </c>
      <c r="E115" s="3">
        <v>80501258046</v>
      </c>
      <c r="G115" s="3">
        <v>0</v>
      </c>
      <c r="I115" s="3">
        <f t="shared" si="2"/>
        <v>80501258046</v>
      </c>
      <c r="K115" s="3">
        <f>IFERROR(VLOOKUP(A115,'سود اوراق بهادار و سپرده بانکی'!A:S,19,0),0)</f>
        <v>0</v>
      </c>
      <c r="M115" s="3">
        <f>IFERROR(VLOOKUP(A115,'درآمد ناشی از تغییر قیمت اوراق'!A:Q,17,0),0)</f>
        <v>328161127041</v>
      </c>
      <c r="O115" s="3">
        <v>0</v>
      </c>
      <c r="Q115" s="3">
        <f t="shared" si="3"/>
        <v>328161127041</v>
      </c>
    </row>
    <row r="116" spans="1:17">
      <c r="A116" s="1" t="s">
        <v>209</v>
      </c>
      <c r="C116" s="3">
        <f>IFERROR(VLOOKUP(A116,'سود اوراق بهادار و سپرده بانکی'!A:S,13,0),0)</f>
        <v>0</v>
      </c>
      <c r="E116" s="3">
        <v>12638377082</v>
      </c>
      <c r="G116" s="3">
        <v>0</v>
      </c>
      <c r="I116" s="3">
        <f t="shared" si="2"/>
        <v>12638377082</v>
      </c>
      <c r="K116" s="3">
        <f>IFERROR(VLOOKUP(A116,'سود اوراق بهادار و سپرده بانکی'!A:S,19,0),0)</f>
        <v>0</v>
      </c>
      <c r="M116" s="3">
        <f>IFERROR(VLOOKUP(A116,'درآمد ناشی از تغییر قیمت اوراق'!A:Q,17,0),0)</f>
        <v>12825263228</v>
      </c>
      <c r="O116" s="3">
        <v>0</v>
      </c>
      <c r="Q116" s="3">
        <f t="shared" si="3"/>
        <v>12825263228</v>
      </c>
    </row>
    <row r="117" spans="1:17">
      <c r="A117" s="1" t="s">
        <v>207</v>
      </c>
      <c r="C117" s="3">
        <f>IFERROR(VLOOKUP(A117,'سود اوراق بهادار و سپرده بانکی'!A:S,13,0),0)</f>
        <v>0</v>
      </c>
      <c r="E117" s="3">
        <v>11979535775</v>
      </c>
      <c r="G117" s="3">
        <v>0</v>
      </c>
      <c r="I117" s="3">
        <f t="shared" si="2"/>
        <v>11979535775</v>
      </c>
      <c r="K117" s="3">
        <f>IFERROR(VLOOKUP(A117,'سود اوراق بهادار و سپرده بانکی'!A:S,19,0),0)</f>
        <v>0</v>
      </c>
      <c r="M117" s="3">
        <f>IFERROR(VLOOKUP(A117,'درآمد ناشی از تغییر قیمت اوراق'!A:Q,17,0),0)</f>
        <v>19585130777</v>
      </c>
      <c r="O117" s="3">
        <v>0</v>
      </c>
      <c r="Q117" s="3">
        <f t="shared" si="3"/>
        <v>19585130777</v>
      </c>
    </row>
    <row r="118" spans="1:17">
      <c r="A118" s="1" t="s">
        <v>82</v>
      </c>
      <c r="C118" s="3">
        <f>IFERROR(VLOOKUP(A118,'سود اوراق بهادار و سپرده بانکی'!A:S,13,0),0)</f>
        <v>0</v>
      </c>
      <c r="E118" s="3">
        <v>36383237554</v>
      </c>
      <c r="G118" s="3">
        <v>0</v>
      </c>
      <c r="I118" s="3">
        <f t="shared" si="2"/>
        <v>36383237554</v>
      </c>
      <c r="K118" s="3">
        <f>IFERROR(VLOOKUP(A118,'سود اوراق بهادار و سپرده بانکی'!A:S,19,0),0)</f>
        <v>0</v>
      </c>
      <c r="M118" s="3">
        <f>IFERROR(VLOOKUP(A118,'درآمد ناشی از تغییر قیمت اوراق'!A:Q,17,0),0)</f>
        <v>151706144126</v>
      </c>
      <c r="O118" s="3">
        <v>0</v>
      </c>
      <c r="Q118" s="3">
        <f t="shared" si="3"/>
        <v>151706144126</v>
      </c>
    </row>
    <row r="119" spans="1:17">
      <c r="A119" s="1" t="s">
        <v>127</v>
      </c>
      <c r="C119" s="3">
        <f>IFERROR(VLOOKUP(A119,'سود اوراق بهادار و سپرده بانکی'!A:S,13,0),0)</f>
        <v>0</v>
      </c>
      <c r="E119" s="3">
        <v>36491491740</v>
      </c>
      <c r="G119" s="3">
        <v>0</v>
      </c>
      <c r="I119" s="3">
        <f t="shared" si="2"/>
        <v>36491491740</v>
      </c>
      <c r="K119" s="3">
        <f>IFERROR(VLOOKUP(A119,'سود اوراق بهادار و سپرده بانکی'!A:S,19,0),0)</f>
        <v>0</v>
      </c>
      <c r="M119" s="3">
        <f>IFERROR(VLOOKUP(A119,'درآمد ناشی از تغییر قیمت اوراق'!A:Q,17,0),0)</f>
        <v>140700765507</v>
      </c>
      <c r="O119" s="3">
        <v>0</v>
      </c>
      <c r="Q119" s="3">
        <f t="shared" si="3"/>
        <v>140700765507</v>
      </c>
    </row>
    <row r="120" spans="1:17">
      <c r="A120" s="1" t="s">
        <v>196</v>
      </c>
      <c r="C120" s="3">
        <f>IFERROR(VLOOKUP(A120,'سود اوراق بهادار و سپرده بانکی'!A:S,13,0),0)</f>
        <v>0</v>
      </c>
      <c r="E120" s="3">
        <v>82937851</v>
      </c>
      <c r="G120" s="3">
        <v>0</v>
      </c>
      <c r="I120" s="3">
        <f t="shared" si="2"/>
        <v>82937851</v>
      </c>
      <c r="K120" s="3">
        <f>IFERROR(VLOOKUP(A120,'سود اوراق بهادار و سپرده بانکی'!A:S,19,0),0)</f>
        <v>0</v>
      </c>
      <c r="M120" s="3">
        <f>IFERROR(VLOOKUP(A120,'درآمد ناشی از تغییر قیمت اوراق'!A:Q,17,0),0)</f>
        <v>145007279</v>
      </c>
      <c r="O120" s="3">
        <v>0</v>
      </c>
      <c r="Q120" s="3">
        <f t="shared" si="3"/>
        <v>145007279</v>
      </c>
    </row>
    <row r="121" spans="1:17">
      <c r="A121" s="1" t="s">
        <v>106</v>
      </c>
      <c r="C121" s="3">
        <f>IFERROR(VLOOKUP(A121,'سود اوراق بهادار و سپرده بانکی'!A:S,13,0),0)</f>
        <v>0</v>
      </c>
      <c r="E121" s="3">
        <v>22438159568</v>
      </c>
      <c r="G121" s="3">
        <v>0</v>
      </c>
      <c r="I121" s="3">
        <f t="shared" si="2"/>
        <v>22438159568</v>
      </c>
      <c r="K121" s="3">
        <f>IFERROR(VLOOKUP(A121,'سود اوراق بهادار و سپرده بانکی'!A:S,19,0),0)</f>
        <v>0</v>
      </c>
      <c r="M121" s="3">
        <f>IFERROR(VLOOKUP(A121,'درآمد ناشی از تغییر قیمت اوراق'!A:Q,17,0),0)</f>
        <v>113529426891</v>
      </c>
      <c r="O121" s="3">
        <v>0</v>
      </c>
      <c r="Q121" s="3">
        <f t="shared" si="3"/>
        <v>113529426891</v>
      </c>
    </row>
    <row r="122" spans="1:17">
      <c r="A122" s="1" t="s">
        <v>121</v>
      </c>
      <c r="C122" s="3">
        <f>IFERROR(VLOOKUP(A122,'سود اوراق بهادار و سپرده بانکی'!A:S,13,0),0)</f>
        <v>0</v>
      </c>
      <c r="E122" s="3">
        <v>1180334260</v>
      </c>
      <c r="G122" s="3">
        <v>0</v>
      </c>
      <c r="I122" s="3">
        <f t="shared" si="2"/>
        <v>1180334260</v>
      </c>
      <c r="K122" s="3">
        <f>IFERROR(VLOOKUP(A122,'سود اوراق بهادار و سپرده بانکی'!A:S,19,0),0)</f>
        <v>0</v>
      </c>
      <c r="M122" s="3">
        <f>IFERROR(VLOOKUP(A122,'درآمد ناشی از تغییر قیمت اوراق'!A:Q,17,0),0)</f>
        <v>1983040602</v>
      </c>
      <c r="O122" s="3">
        <v>0</v>
      </c>
      <c r="Q122" s="3">
        <f t="shared" si="3"/>
        <v>1983040602</v>
      </c>
    </row>
    <row r="123" spans="1:17">
      <c r="A123" s="1" t="s">
        <v>133</v>
      </c>
      <c r="C123" s="3">
        <f>IFERROR(VLOOKUP(A123,'سود اوراق بهادار و سپرده بانکی'!A:S,13,0),0)</f>
        <v>0</v>
      </c>
      <c r="E123" s="3">
        <v>37591180086</v>
      </c>
      <c r="G123" s="3">
        <v>0</v>
      </c>
      <c r="I123" s="3">
        <f t="shared" si="2"/>
        <v>37591180086</v>
      </c>
      <c r="K123" s="3">
        <f>IFERROR(VLOOKUP(A123,'سود اوراق بهادار و سپرده بانکی'!A:S,19,0),0)</f>
        <v>0</v>
      </c>
      <c r="M123" s="3">
        <f>IFERROR(VLOOKUP(A123,'درآمد ناشی از تغییر قیمت اوراق'!A:Q,17,0),0)</f>
        <v>135547464910</v>
      </c>
      <c r="O123" s="3">
        <v>0</v>
      </c>
      <c r="Q123" s="3">
        <f t="shared" si="3"/>
        <v>135547464910</v>
      </c>
    </row>
    <row r="124" spans="1:17">
      <c r="A124" s="1" t="s">
        <v>85</v>
      </c>
      <c r="C124" s="3">
        <f>IFERROR(VLOOKUP(A124,'سود اوراق بهادار و سپرده بانکی'!A:S,13,0),0)</f>
        <v>0</v>
      </c>
      <c r="E124" s="3">
        <v>1964905857</v>
      </c>
      <c r="G124" s="3">
        <v>0</v>
      </c>
      <c r="I124" s="3">
        <f t="shared" si="2"/>
        <v>1964905857</v>
      </c>
      <c r="K124" s="3">
        <f>IFERROR(VLOOKUP(A124,'سود اوراق بهادار و سپرده بانکی'!A:S,19,0),0)</f>
        <v>0</v>
      </c>
      <c r="M124" s="3">
        <f>IFERROR(VLOOKUP(A124,'درآمد ناشی از تغییر قیمت اوراق'!A:Q,17,0),0)</f>
        <v>7860533962</v>
      </c>
      <c r="O124" s="3">
        <v>0</v>
      </c>
      <c r="Q124" s="3">
        <f t="shared" si="3"/>
        <v>7860533962</v>
      </c>
    </row>
    <row r="125" spans="1:17">
      <c r="A125" s="1" t="s">
        <v>292</v>
      </c>
      <c r="C125" s="3">
        <f>IFERROR(VLOOKUP(A125,'سود اوراق بهادار و سپرده بانکی'!A:S,13,0),0)</f>
        <v>0</v>
      </c>
      <c r="E125" s="3">
        <v>9743598100</v>
      </c>
      <c r="G125" s="3">
        <v>0</v>
      </c>
      <c r="I125" s="3">
        <f t="shared" si="2"/>
        <v>9743598100</v>
      </c>
      <c r="K125" s="3">
        <f>IFERROR(VLOOKUP(A125,'سود اوراق بهادار و سپرده بانکی'!A:S,19,0),0)</f>
        <v>0</v>
      </c>
      <c r="M125" s="3">
        <f>IFERROR(VLOOKUP(A125,'درآمد ناشی از تغییر قیمت اوراق'!A:Q,17,0),0)</f>
        <v>9743598100</v>
      </c>
      <c r="O125" s="3">
        <v>0</v>
      </c>
      <c r="Q125" s="3">
        <f t="shared" si="3"/>
        <v>9743598100</v>
      </c>
    </row>
    <row r="126" spans="1:17">
      <c r="A126" s="1" t="s">
        <v>197</v>
      </c>
      <c r="C126" s="3">
        <f>IFERROR(VLOOKUP(A126,'سود اوراق بهادار و سپرده بانکی'!A:S,13,0),0)</f>
        <v>0</v>
      </c>
      <c r="E126" s="3">
        <v>11677238393</v>
      </c>
      <c r="G126" s="3">
        <v>0</v>
      </c>
      <c r="I126" s="3">
        <f t="shared" si="2"/>
        <v>11677238393</v>
      </c>
      <c r="K126" s="3">
        <f>IFERROR(VLOOKUP(A126,'سود اوراق بهادار و سپرده بانکی'!A:S,19,0),0)</f>
        <v>0</v>
      </c>
      <c r="M126" s="3">
        <f>IFERROR(VLOOKUP(A126,'درآمد ناشی از تغییر قیمت اوراق'!A:Q,17,0),0)</f>
        <v>11108776446</v>
      </c>
      <c r="O126" s="3">
        <v>0</v>
      </c>
      <c r="Q126" s="3">
        <f t="shared" si="3"/>
        <v>11108776446</v>
      </c>
    </row>
    <row r="127" spans="1:17">
      <c r="A127" s="1" t="s">
        <v>97</v>
      </c>
      <c r="C127" s="3">
        <f>IFERROR(VLOOKUP(A127,'سود اوراق بهادار و سپرده بانکی'!A:S,13,0),0)</f>
        <v>0</v>
      </c>
      <c r="E127" s="3">
        <v>120214930601</v>
      </c>
      <c r="G127" s="3">
        <v>0</v>
      </c>
      <c r="I127" s="3">
        <f t="shared" si="2"/>
        <v>120214930601</v>
      </c>
      <c r="K127" s="3">
        <f>IFERROR(VLOOKUP(A127,'سود اوراق بهادار و سپرده بانکی'!A:S,19,0),0)</f>
        <v>0</v>
      </c>
      <c r="M127" s="3">
        <f>IFERROR(VLOOKUP(A127,'درآمد ناشی از تغییر قیمت اوراق'!A:Q,17,0),0)</f>
        <v>711656777202</v>
      </c>
      <c r="O127" s="3">
        <v>0</v>
      </c>
      <c r="Q127" s="3">
        <f t="shared" si="3"/>
        <v>711656777202</v>
      </c>
    </row>
    <row r="128" spans="1:17" ht="22.5" thickBot="1">
      <c r="C128" s="4">
        <f>SUM(C8:C127)</f>
        <v>1859473186170</v>
      </c>
      <c r="E128" s="4">
        <f>SUM(E8:E127)</f>
        <v>1859919595119</v>
      </c>
      <c r="G128" s="4">
        <f>SUM(G8:G127)</f>
        <v>690862404802</v>
      </c>
      <c r="I128" s="4">
        <f>SUM(I8:I127)</f>
        <v>4410255186091</v>
      </c>
      <c r="K128" s="4">
        <f>SUM(K8:K127)</f>
        <v>13580917025676</v>
      </c>
      <c r="M128" s="4">
        <f>SUM(M8:M127)</f>
        <v>7645259172293</v>
      </c>
      <c r="O128" s="4">
        <f>SUM(O8:O127)</f>
        <v>2066286940078</v>
      </c>
      <c r="Q128" s="4">
        <f>SUM(Q8:Q127)</f>
        <v>23292463138047</v>
      </c>
    </row>
    <row r="129" ht="22.5" thickTop="1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E14" sqref="E14"/>
    </sheetView>
  </sheetViews>
  <sheetFormatPr defaultRowHeight="21.7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2.5">
      <c r="A3" s="9" t="s">
        <v>390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6" spans="1:11" ht="22.5">
      <c r="A6" s="10" t="s">
        <v>497</v>
      </c>
      <c r="B6" s="10" t="s">
        <v>497</v>
      </c>
      <c r="C6" s="10" t="s">
        <v>497</v>
      </c>
      <c r="E6" s="10" t="s">
        <v>392</v>
      </c>
      <c r="F6" s="10" t="s">
        <v>392</v>
      </c>
      <c r="G6" s="10" t="s">
        <v>392</v>
      </c>
      <c r="I6" s="10" t="s">
        <v>393</v>
      </c>
      <c r="J6" s="10" t="s">
        <v>393</v>
      </c>
      <c r="K6" s="10" t="s">
        <v>393</v>
      </c>
    </row>
    <row r="7" spans="1:11" ht="22.5">
      <c r="A7" s="12" t="s">
        <v>498</v>
      </c>
      <c r="C7" s="12" t="s">
        <v>370</v>
      </c>
      <c r="E7" s="12" t="s">
        <v>499</v>
      </c>
      <c r="G7" s="12" t="s">
        <v>500</v>
      </c>
      <c r="I7" s="12" t="s">
        <v>499</v>
      </c>
      <c r="K7" s="12" t="s">
        <v>500</v>
      </c>
    </row>
    <row r="8" spans="1:11">
      <c r="A8" s="1" t="s">
        <v>376</v>
      </c>
      <c r="C8" s="1" t="s">
        <v>377</v>
      </c>
      <c r="E8" s="3">
        <v>43261</v>
      </c>
      <c r="G8" s="5">
        <f>E8/$E$13</f>
        <v>3.1255278493578259E-7</v>
      </c>
      <c r="I8" s="3">
        <v>23524427297</v>
      </c>
      <c r="K8" s="5">
        <f>I8/$I$13</f>
        <v>3.0257467533360689E-2</v>
      </c>
    </row>
    <row r="9" spans="1:11">
      <c r="A9" s="1" t="s">
        <v>380</v>
      </c>
      <c r="C9" s="1" t="s">
        <v>381</v>
      </c>
      <c r="E9" s="3">
        <v>3789154</v>
      </c>
      <c r="G9" s="5">
        <f t="shared" ref="G9:G12" si="0">E9/$E$13</f>
        <v>2.7375942193905833E-5</v>
      </c>
      <c r="I9" s="3">
        <v>15130621173</v>
      </c>
      <c r="K9" s="5">
        <f t="shared" ref="K9:K12" si="1">I9/$I$13</f>
        <v>1.9461229517796209E-2</v>
      </c>
    </row>
    <row r="10" spans="1:11">
      <c r="A10" s="1" t="s">
        <v>383</v>
      </c>
      <c r="C10" s="1" t="s">
        <v>384</v>
      </c>
      <c r="E10" s="3">
        <v>56269185567</v>
      </c>
      <c r="G10" s="5">
        <f t="shared" si="0"/>
        <v>0.40653453815293661</v>
      </c>
      <c r="I10" s="3">
        <v>84469661039</v>
      </c>
      <c r="K10" s="5">
        <f t="shared" si="1"/>
        <v>0.10864613170699645</v>
      </c>
    </row>
    <row r="11" spans="1:11">
      <c r="A11" s="1" t="s">
        <v>383</v>
      </c>
      <c r="C11" s="1" t="s">
        <v>386</v>
      </c>
      <c r="E11" s="3">
        <v>20988117698</v>
      </c>
      <c r="G11" s="5">
        <f t="shared" si="0"/>
        <v>0.15163529823790217</v>
      </c>
      <c r="I11" s="3">
        <v>167199695684</v>
      </c>
      <c r="K11" s="5">
        <f t="shared" si="1"/>
        <v>0.21505473012690859</v>
      </c>
    </row>
    <row r="12" spans="1:11">
      <c r="A12" s="1" t="s">
        <v>383</v>
      </c>
      <c r="C12" s="1" t="s">
        <v>388</v>
      </c>
      <c r="E12" s="3">
        <v>61150684931</v>
      </c>
      <c r="G12" s="5">
        <f t="shared" si="0"/>
        <v>0.44180247511418236</v>
      </c>
      <c r="I12" s="3">
        <v>487150684917</v>
      </c>
      <c r="K12" s="5">
        <f t="shared" si="1"/>
        <v>0.62658044111493805</v>
      </c>
    </row>
    <row r="13" spans="1:11" ht="22.5" thickBot="1">
      <c r="E13" s="4">
        <f>SUM(E8:E12)</f>
        <v>138411820611</v>
      </c>
      <c r="G13" s="8">
        <f>SUM(G8:G12)</f>
        <v>1</v>
      </c>
      <c r="I13" s="4">
        <f>SUM(I8:I12)</f>
        <v>777475090110</v>
      </c>
      <c r="K13" s="8">
        <f>SUM(K8:K12)</f>
        <v>1</v>
      </c>
    </row>
    <row r="14" spans="1:11" ht="22.5" thickTop="1"/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:C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16" sqref="E16"/>
    </sheetView>
  </sheetViews>
  <sheetFormatPr defaultRowHeight="21.75"/>
  <cols>
    <col min="1" max="1" width="34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9" t="s">
        <v>0</v>
      </c>
      <c r="B2" s="9"/>
      <c r="C2" s="9"/>
      <c r="D2" s="9"/>
      <c r="E2" s="9"/>
    </row>
    <row r="3" spans="1:5" ht="22.5">
      <c r="A3" s="9" t="s">
        <v>390</v>
      </c>
      <c r="B3" s="9"/>
      <c r="C3" s="9"/>
      <c r="D3" s="9"/>
      <c r="E3" s="9"/>
    </row>
    <row r="4" spans="1:5" ht="22.5">
      <c r="A4" s="9" t="s">
        <v>2</v>
      </c>
      <c r="B4" s="9"/>
      <c r="C4" s="9"/>
      <c r="D4" s="9"/>
      <c r="E4" s="9"/>
    </row>
    <row r="5" spans="1:5">
      <c r="E5" s="1" t="s">
        <v>509</v>
      </c>
    </row>
    <row r="6" spans="1:5" ht="22.5">
      <c r="A6" s="9" t="s">
        <v>501</v>
      </c>
      <c r="C6" s="10" t="s">
        <v>392</v>
      </c>
      <c r="E6" s="10" t="s">
        <v>510</v>
      </c>
    </row>
    <row r="7" spans="1:5" ht="22.5">
      <c r="A7" s="10" t="s">
        <v>501</v>
      </c>
      <c r="C7" s="12" t="s">
        <v>373</v>
      </c>
      <c r="E7" s="12" t="s">
        <v>373</v>
      </c>
    </row>
    <row r="8" spans="1:5">
      <c r="A8" s="1" t="s">
        <v>502</v>
      </c>
      <c r="C8" s="3">
        <v>8200838</v>
      </c>
      <c r="E8" s="3">
        <v>8402265441</v>
      </c>
    </row>
    <row r="9" spans="1:5">
      <c r="A9" s="1" t="s">
        <v>503</v>
      </c>
      <c r="C9" s="3">
        <v>0</v>
      </c>
      <c r="E9" s="3">
        <v>360609078</v>
      </c>
    </row>
    <row r="10" spans="1:5" ht="23.25" thickBot="1">
      <c r="A10" s="2" t="s">
        <v>399</v>
      </c>
      <c r="C10" s="4">
        <v>8200838</v>
      </c>
      <c r="E10" s="4">
        <v>8762874519</v>
      </c>
    </row>
    <row r="11" spans="1:5" ht="22.5" thickTop="1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4"/>
  <sheetViews>
    <sheetView rightToLeft="1" tabSelected="1" topLeftCell="B37" workbookViewId="0">
      <selection activeCell="M48" sqref="M48"/>
    </sheetView>
  </sheetViews>
  <sheetFormatPr defaultRowHeight="21.75"/>
  <cols>
    <col min="1" max="1" width="33.28515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6" spans="1:25" ht="22.5">
      <c r="A6" s="9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</row>
    <row r="7" spans="1:25" ht="22.5">
      <c r="A7" s="9" t="s">
        <v>3</v>
      </c>
      <c r="C7" s="11" t="s">
        <v>7</v>
      </c>
      <c r="E7" s="11" t="s">
        <v>8</v>
      </c>
      <c r="G7" s="11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25" ht="22.5">
      <c r="A8" s="10" t="s">
        <v>3</v>
      </c>
      <c r="C8" s="10" t="s">
        <v>7</v>
      </c>
      <c r="E8" s="10" t="s">
        <v>8</v>
      </c>
      <c r="G8" s="10" t="s">
        <v>9</v>
      </c>
      <c r="I8" s="12" t="s">
        <v>7</v>
      </c>
      <c r="K8" s="12" t="s">
        <v>8</v>
      </c>
      <c r="M8" s="12" t="s">
        <v>7</v>
      </c>
      <c r="O8" s="12" t="s">
        <v>14</v>
      </c>
      <c r="Q8" s="10" t="s">
        <v>7</v>
      </c>
      <c r="S8" s="10" t="s">
        <v>12</v>
      </c>
      <c r="U8" s="10" t="s">
        <v>8</v>
      </c>
      <c r="W8" s="10" t="s">
        <v>9</v>
      </c>
      <c r="Y8" s="10" t="s">
        <v>13</v>
      </c>
    </row>
    <row r="9" spans="1:25">
      <c r="A9" s="1" t="s">
        <v>15</v>
      </c>
      <c r="C9" s="3">
        <v>21245468</v>
      </c>
      <c r="E9" s="3">
        <v>217399888303</v>
      </c>
      <c r="G9" s="3">
        <v>328851212547.68597</v>
      </c>
      <c r="I9" s="3">
        <v>0</v>
      </c>
      <c r="K9" s="3">
        <v>0</v>
      </c>
      <c r="M9" s="3">
        <v>-1305723</v>
      </c>
      <c r="O9" s="3">
        <v>21085950701</v>
      </c>
      <c r="Q9" s="3">
        <v>19939745</v>
      </c>
      <c r="S9" s="3">
        <v>14850</v>
      </c>
      <c r="U9" s="3">
        <v>204038731264</v>
      </c>
      <c r="W9" s="3">
        <v>294557175195.12903</v>
      </c>
      <c r="Y9" s="5">
        <v>1.1408440104706007E-3</v>
      </c>
    </row>
    <row r="10" spans="1:25">
      <c r="A10" s="1" t="s">
        <v>16</v>
      </c>
      <c r="C10" s="3">
        <v>900968</v>
      </c>
      <c r="E10" s="3">
        <v>109157441953</v>
      </c>
      <c r="G10" s="3">
        <v>158072977479.63599</v>
      </c>
      <c r="I10" s="3">
        <v>0</v>
      </c>
      <c r="K10" s="3">
        <v>0</v>
      </c>
      <c r="M10" s="3">
        <v>0</v>
      </c>
      <c r="O10" s="3">
        <v>0</v>
      </c>
      <c r="Q10" s="3">
        <v>900968</v>
      </c>
      <c r="S10" s="3">
        <v>161580</v>
      </c>
      <c r="U10" s="3">
        <v>109157441953</v>
      </c>
      <c r="W10" s="3">
        <v>144817325515.448</v>
      </c>
      <c r="Y10" s="5">
        <v>5.6088933605920256E-4</v>
      </c>
    </row>
    <row r="11" spans="1:25">
      <c r="A11" s="1" t="s">
        <v>17</v>
      </c>
      <c r="C11" s="3">
        <v>8438207</v>
      </c>
      <c r="E11" s="3">
        <v>38992954547</v>
      </c>
      <c r="G11" s="3">
        <v>69922786808.187302</v>
      </c>
      <c r="I11" s="3">
        <v>0</v>
      </c>
      <c r="K11" s="3">
        <v>0</v>
      </c>
      <c r="M11" s="3">
        <v>0</v>
      </c>
      <c r="O11" s="3">
        <v>0</v>
      </c>
      <c r="Q11" s="3">
        <v>8438207</v>
      </c>
      <c r="S11" s="3">
        <v>5580</v>
      </c>
      <c r="U11" s="3">
        <v>38992954547</v>
      </c>
      <c r="W11" s="3">
        <v>46839033660.226303</v>
      </c>
      <c r="Y11" s="5">
        <v>1.8141140500855699E-4</v>
      </c>
    </row>
    <row r="12" spans="1:25">
      <c r="A12" s="1" t="s">
        <v>18</v>
      </c>
      <c r="C12" s="3">
        <v>175</v>
      </c>
      <c r="E12" s="3">
        <v>1231446</v>
      </c>
      <c r="G12" s="3">
        <v>4977093.0089999996</v>
      </c>
      <c r="I12" s="3">
        <v>0</v>
      </c>
      <c r="K12" s="3">
        <v>0</v>
      </c>
      <c r="M12" s="3">
        <v>-175</v>
      </c>
      <c r="O12" s="3">
        <v>5126809</v>
      </c>
      <c r="Q12" s="3">
        <v>0</v>
      </c>
      <c r="S12" s="3">
        <v>0</v>
      </c>
      <c r="U12" s="3">
        <v>0</v>
      </c>
      <c r="W12" s="3">
        <v>0</v>
      </c>
      <c r="Y12" s="5">
        <v>0</v>
      </c>
    </row>
    <row r="13" spans="1:25">
      <c r="A13" s="1" t="s">
        <v>20</v>
      </c>
      <c r="C13" s="3">
        <v>600000000</v>
      </c>
      <c r="E13" s="3">
        <v>569374050169</v>
      </c>
      <c r="G13" s="3">
        <v>537773743200</v>
      </c>
      <c r="I13" s="3">
        <v>66927000</v>
      </c>
      <c r="K13" s="3">
        <v>90964452564</v>
      </c>
      <c r="M13" s="3">
        <v>0</v>
      </c>
      <c r="O13" s="3">
        <v>0</v>
      </c>
      <c r="Q13" s="3">
        <v>666927000</v>
      </c>
      <c r="S13" s="3">
        <v>961</v>
      </c>
      <c r="U13" s="3">
        <v>660338502733</v>
      </c>
      <c r="W13" s="3">
        <v>637566133723.88403</v>
      </c>
      <c r="Y13" s="5">
        <v>2.4693457372272467E-3</v>
      </c>
    </row>
    <row r="14" spans="1:25">
      <c r="A14" s="1" t="s">
        <v>21</v>
      </c>
      <c r="C14" s="3">
        <v>6961521</v>
      </c>
      <c r="E14" s="3">
        <v>39134779523</v>
      </c>
      <c r="G14" s="3">
        <v>64611427149.417999</v>
      </c>
      <c r="I14" s="3">
        <v>0</v>
      </c>
      <c r="K14" s="3">
        <v>0</v>
      </c>
      <c r="M14" s="3">
        <v>0</v>
      </c>
      <c r="O14" s="3">
        <v>0</v>
      </c>
      <c r="Q14" s="3">
        <v>6961521</v>
      </c>
      <c r="S14" s="3">
        <v>8450</v>
      </c>
      <c r="U14" s="3">
        <v>39134779523</v>
      </c>
      <c r="W14" s="3">
        <v>58517316121.391403</v>
      </c>
      <c r="Y14" s="5">
        <v>2.2664234731908873E-4</v>
      </c>
    </row>
    <row r="15" spans="1:25">
      <c r="A15" s="1" t="s">
        <v>22</v>
      </c>
      <c r="C15" s="3">
        <v>8102341</v>
      </c>
      <c r="E15" s="3">
        <v>32821917564</v>
      </c>
      <c r="G15" s="3">
        <v>59966265791.714897</v>
      </c>
      <c r="I15" s="3">
        <v>0</v>
      </c>
      <c r="K15" s="3">
        <v>0</v>
      </c>
      <c r="M15" s="3">
        <v>-7021060</v>
      </c>
      <c r="O15" s="3">
        <v>52397033666</v>
      </c>
      <c r="Q15" s="3">
        <v>1081281</v>
      </c>
      <c r="S15" s="3">
        <v>6900</v>
      </c>
      <c r="U15" s="3">
        <v>4380180482</v>
      </c>
      <c r="W15" s="3">
        <v>7421833634.2307997</v>
      </c>
      <c r="Y15" s="5">
        <v>2.8745368170754636E-5</v>
      </c>
    </row>
    <row r="16" spans="1:25">
      <c r="A16" s="1" t="s">
        <v>23</v>
      </c>
      <c r="C16" s="3">
        <v>1813499</v>
      </c>
      <c r="E16" s="3">
        <v>24221506951</v>
      </c>
      <c r="G16" s="3">
        <v>39345633173.842697</v>
      </c>
      <c r="I16" s="3">
        <v>0</v>
      </c>
      <c r="K16" s="3">
        <v>0</v>
      </c>
      <c r="M16" s="3">
        <v>0</v>
      </c>
      <c r="O16" s="3">
        <v>0</v>
      </c>
      <c r="Q16" s="3">
        <v>1813499</v>
      </c>
      <c r="S16" s="3">
        <v>22160</v>
      </c>
      <c r="U16" s="3">
        <v>24221506951</v>
      </c>
      <c r="W16" s="3">
        <v>39977039483.372498</v>
      </c>
      <c r="Y16" s="5">
        <v>1.5483434080578603E-4</v>
      </c>
    </row>
    <row r="17" spans="1:25">
      <c r="A17" s="1" t="s">
        <v>24</v>
      </c>
      <c r="C17" s="3">
        <v>240000</v>
      </c>
      <c r="E17" s="3">
        <v>5048239723</v>
      </c>
      <c r="G17" s="3">
        <v>14489451043.200001</v>
      </c>
      <c r="I17" s="3">
        <v>0</v>
      </c>
      <c r="K17" s="3">
        <v>0</v>
      </c>
      <c r="M17" s="3">
        <v>0</v>
      </c>
      <c r="O17" s="3">
        <v>0</v>
      </c>
      <c r="Q17" s="3">
        <v>240000</v>
      </c>
      <c r="S17" s="3">
        <v>57430</v>
      </c>
      <c r="U17" s="3">
        <v>5048239723</v>
      </c>
      <c r="W17" s="3">
        <v>13711141430.4</v>
      </c>
      <c r="Y17" s="5">
        <v>5.310437122173289E-5</v>
      </c>
    </row>
    <row r="18" spans="1:25">
      <c r="A18" s="1" t="s">
        <v>25</v>
      </c>
      <c r="C18" s="3">
        <v>857915</v>
      </c>
      <c r="E18" s="3">
        <v>16303618582</v>
      </c>
      <c r="G18" s="3">
        <v>27284151357.548599</v>
      </c>
      <c r="I18" s="3">
        <v>0</v>
      </c>
      <c r="K18" s="3">
        <v>0</v>
      </c>
      <c r="M18" s="3">
        <v>-857915</v>
      </c>
      <c r="O18" s="3">
        <v>28031179233</v>
      </c>
      <c r="Q18" s="3">
        <v>0</v>
      </c>
      <c r="S18" s="3">
        <v>0</v>
      </c>
      <c r="U18" s="3">
        <v>0</v>
      </c>
      <c r="W18" s="3">
        <v>0</v>
      </c>
      <c r="Y18" s="5">
        <v>0</v>
      </c>
    </row>
    <row r="19" spans="1:25">
      <c r="A19" s="1" t="s">
        <v>26</v>
      </c>
      <c r="C19" s="3">
        <v>4724004</v>
      </c>
      <c r="E19" s="3">
        <v>137303556422</v>
      </c>
      <c r="G19" s="3">
        <v>232474712693.64301</v>
      </c>
      <c r="I19" s="3">
        <v>0</v>
      </c>
      <c r="K19" s="3">
        <v>0</v>
      </c>
      <c r="M19" s="3">
        <v>-4724004</v>
      </c>
      <c r="O19" s="3">
        <v>248734316134</v>
      </c>
      <c r="Q19" s="3">
        <v>0</v>
      </c>
      <c r="S19" s="3">
        <v>0</v>
      </c>
      <c r="U19" s="3">
        <v>0</v>
      </c>
      <c r="W19" s="3">
        <v>0</v>
      </c>
      <c r="Y19" s="5">
        <v>0</v>
      </c>
    </row>
    <row r="20" spans="1:25">
      <c r="A20" s="1" t="s">
        <v>27</v>
      </c>
      <c r="C20" s="3">
        <v>59191334</v>
      </c>
      <c r="E20" s="3">
        <v>797647092507</v>
      </c>
      <c r="G20" s="3">
        <v>986438322711.73303</v>
      </c>
      <c r="I20" s="3">
        <v>42411561</v>
      </c>
      <c r="K20" s="3">
        <v>676596783370</v>
      </c>
      <c r="M20" s="3">
        <v>0</v>
      </c>
      <c r="O20" s="3">
        <v>0</v>
      </c>
      <c r="Q20" s="3">
        <v>101602895</v>
      </c>
      <c r="S20" s="3">
        <v>15220</v>
      </c>
      <c r="U20" s="3">
        <v>1474243875877</v>
      </c>
      <c r="W20" s="3">
        <v>1545955339022.3601</v>
      </c>
      <c r="Y20" s="5">
        <v>5.9876113620737628E-3</v>
      </c>
    </row>
    <row r="21" spans="1:25">
      <c r="A21" s="1" t="s">
        <v>28</v>
      </c>
      <c r="C21" s="3">
        <v>801277061</v>
      </c>
      <c r="E21" s="3">
        <v>8687770150533</v>
      </c>
      <c r="G21" s="3">
        <v>9054430789300</v>
      </c>
      <c r="I21" s="3">
        <v>0</v>
      </c>
      <c r="K21" s="3">
        <v>0</v>
      </c>
      <c r="M21" s="3">
        <v>-415010965</v>
      </c>
      <c r="O21" s="3">
        <v>4750000262788</v>
      </c>
      <c r="Q21" s="3">
        <v>386266096</v>
      </c>
      <c r="S21" s="3">
        <v>11540</v>
      </c>
      <c r="U21" s="3">
        <v>4188053324281</v>
      </c>
      <c r="W21" s="3">
        <v>4457510747840</v>
      </c>
      <c r="Y21" s="5">
        <v>1.7264303390039048E-2</v>
      </c>
    </row>
    <row r="22" spans="1:25">
      <c r="A22" s="1" t="s">
        <v>29</v>
      </c>
      <c r="C22" s="3">
        <v>5092217</v>
      </c>
      <c r="E22" s="3">
        <v>1270329959677</v>
      </c>
      <c r="G22" s="3">
        <v>2264769671161.3599</v>
      </c>
      <c r="I22" s="3">
        <v>2270171</v>
      </c>
      <c r="K22" s="3">
        <v>957400775579</v>
      </c>
      <c r="M22" s="3">
        <v>0</v>
      </c>
      <c r="O22" s="3">
        <v>0</v>
      </c>
      <c r="Q22" s="3">
        <v>7362388</v>
      </c>
      <c r="S22" s="3">
        <v>411087</v>
      </c>
      <c r="U22" s="3">
        <v>2227730735256</v>
      </c>
      <c r="W22" s="3">
        <v>3025719419887.21</v>
      </c>
      <c r="Y22" s="5">
        <v>1.1718858572215104E-2</v>
      </c>
    </row>
    <row r="23" spans="1:25">
      <c r="A23" s="1" t="s">
        <v>30</v>
      </c>
      <c r="C23" s="3">
        <v>2716500</v>
      </c>
      <c r="E23" s="3">
        <v>442979264946</v>
      </c>
      <c r="G23" s="3">
        <v>861353233000</v>
      </c>
      <c r="I23" s="3">
        <v>0</v>
      </c>
      <c r="K23" s="3">
        <v>0</v>
      </c>
      <c r="M23" s="3">
        <v>0</v>
      </c>
      <c r="O23" s="3">
        <v>0</v>
      </c>
      <c r="Q23" s="3">
        <v>2716500</v>
      </c>
      <c r="S23" s="3">
        <v>305812</v>
      </c>
      <c r="U23" s="3">
        <v>442979264946</v>
      </c>
      <c r="W23" s="3">
        <v>830738278000</v>
      </c>
      <c r="Y23" s="5">
        <v>3.2175172378575731E-3</v>
      </c>
    </row>
    <row r="24" spans="1:25">
      <c r="A24" s="1" t="s">
        <v>31</v>
      </c>
      <c r="C24" s="3">
        <v>634445</v>
      </c>
      <c r="E24" s="3">
        <v>139230559570</v>
      </c>
      <c r="G24" s="3">
        <v>236827482935</v>
      </c>
      <c r="I24" s="3">
        <v>0</v>
      </c>
      <c r="K24" s="3">
        <v>0</v>
      </c>
      <c r="M24" s="3">
        <v>0</v>
      </c>
      <c r="O24" s="3">
        <v>0</v>
      </c>
      <c r="Q24" s="3">
        <v>634445</v>
      </c>
      <c r="S24" s="3">
        <v>350339</v>
      </c>
      <c r="U24" s="3">
        <v>139230559570</v>
      </c>
      <c r="W24" s="3">
        <v>222270776855</v>
      </c>
      <c r="Y24" s="5">
        <v>8.6087288252167981E-4</v>
      </c>
    </row>
    <row r="25" spans="1:25">
      <c r="A25" s="1" t="s">
        <v>32</v>
      </c>
      <c r="C25" s="3">
        <v>255511</v>
      </c>
      <c r="E25" s="3">
        <v>686840044421</v>
      </c>
      <c r="G25" s="3">
        <v>1535815022849</v>
      </c>
      <c r="I25" s="3">
        <v>0</v>
      </c>
      <c r="K25" s="3">
        <v>0</v>
      </c>
      <c r="M25" s="3">
        <v>0</v>
      </c>
      <c r="O25" s="3">
        <v>0</v>
      </c>
      <c r="Q25" s="3">
        <v>255511</v>
      </c>
      <c r="S25" s="3">
        <v>5628095</v>
      </c>
      <c r="U25" s="3">
        <v>686840044421</v>
      </c>
      <c r="W25" s="3">
        <v>1438040161545</v>
      </c>
      <c r="Y25" s="5">
        <v>5.5696470609754743E-3</v>
      </c>
    </row>
    <row r="26" spans="1:25">
      <c r="A26" s="1" t="s">
        <v>33</v>
      </c>
      <c r="C26" s="3">
        <v>6</v>
      </c>
      <c r="E26" s="3">
        <v>199555</v>
      </c>
      <c r="G26" s="3">
        <v>481721.15474999999</v>
      </c>
      <c r="I26" s="3">
        <v>12403903</v>
      </c>
      <c r="K26" s="3">
        <v>893079468388</v>
      </c>
      <c r="M26" s="3">
        <v>0</v>
      </c>
      <c r="O26" s="3">
        <v>0</v>
      </c>
      <c r="Q26" s="3">
        <v>12403909</v>
      </c>
      <c r="S26" s="3">
        <v>68308</v>
      </c>
      <c r="U26" s="3">
        <v>893079667943</v>
      </c>
      <c r="W26" s="3">
        <v>846873163941.71399</v>
      </c>
      <c r="Y26" s="5">
        <v>3.2800089696377842E-3</v>
      </c>
    </row>
    <row r="27" spans="1:25">
      <c r="A27" s="1" t="s">
        <v>34</v>
      </c>
      <c r="C27" s="3">
        <v>17493541</v>
      </c>
      <c r="E27" s="3">
        <v>169941116783</v>
      </c>
      <c r="G27" s="3">
        <v>437314390211.09497</v>
      </c>
      <c r="I27" s="3">
        <v>0</v>
      </c>
      <c r="K27" s="3">
        <v>0</v>
      </c>
      <c r="M27" s="3">
        <v>-15864691</v>
      </c>
      <c r="O27" s="3">
        <v>397272069118</v>
      </c>
      <c r="Q27" s="3">
        <v>1628850</v>
      </c>
      <c r="S27" s="3">
        <v>24140</v>
      </c>
      <c r="U27" s="3">
        <v>15823473825</v>
      </c>
      <c r="W27" s="3">
        <v>39114871744.907997</v>
      </c>
      <c r="Y27" s="5">
        <v>1.5149509469916301E-4</v>
      </c>
    </row>
    <row r="28" spans="1:25">
      <c r="A28" s="1" t="s">
        <v>35</v>
      </c>
      <c r="C28" s="3">
        <v>1020447</v>
      </c>
      <c r="E28" s="3">
        <v>2416463354</v>
      </c>
      <c r="G28" s="3">
        <v>7532131804.8832798</v>
      </c>
      <c r="I28" s="3">
        <v>0</v>
      </c>
      <c r="K28" s="3">
        <v>0</v>
      </c>
      <c r="M28" s="3">
        <v>0</v>
      </c>
      <c r="O28" s="3">
        <v>0</v>
      </c>
      <c r="Q28" s="3">
        <v>1020447</v>
      </c>
      <c r="S28" s="3">
        <v>4514</v>
      </c>
      <c r="U28" s="3">
        <v>2416463354</v>
      </c>
      <c r="W28" s="3">
        <v>4582216033.3211803</v>
      </c>
      <c r="Y28" s="5">
        <v>1.7747297151508225E-5</v>
      </c>
    </row>
    <row r="29" spans="1:25">
      <c r="A29" s="1" t="s">
        <v>36</v>
      </c>
      <c r="C29" s="3">
        <v>13231579</v>
      </c>
      <c r="E29" s="3">
        <v>336084178430</v>
      </c>
      <c r="G29" s="3">
        <v>512412399593.18298</v>
      </c>
      <c r="I29" s="3">
        <v>0</v>
      </c>
      <c r="K29" s="3">
        <v>0</v>
      </c>
      <c r="M29" s="3">
        <v>-2332550</v>
      </c>
      <c r="O29" s="3">
        <v>81298542134</v>
      </c>
      <c r="Q29" s="3">
        <v>10899029</v>
      </c>
      <c r="S29" s="3">
        <v>34010</v>
      </c>
      <c r="U29" s="3">
        <v>276837043194</v>
      </c>
      <c r="W29" s="3">
        <v>368738082285.95599</v>
      </c>
      <c r="Y29" s="5">
        <v>1.4281527256284773E-3</v>
      </c>
    </row>
    <row r="30" spans="1:25">
      <c r="A30" s="1" t="s">
        <v>37</v>
      </c>
      <c r="C30" s="3">
        <v>0</v>
      </c>
      <c r="E30" s="3">
        <v>0</v>
      </c>
      <c r="G30" s="3">
        <v>0</v>
      </c>
      <c r="I30" s="3">
        <v>27500000</v>
      </c>
      <c r="K30" s="3">
        <v>3672510751</v>
      </c>
      <c r="M30" s="3">
        <v>0</v>
      </c>
      <c r="O30" s="3">
        <v>0</v>
      </c>
      <c r="Q30" s="3">
        <v>27500000</v>
      </c>
      <c r="S30" s="3">
        <v>147</v>
      </c>
      <c r="U30" s="3">
        <v>3672510751</v>
      </c>
      <c r="W30" s="3">
        <v>4042227131.25</v>
      </c>
      <c r="Y30" s="5">
        <v>1.5655876006393003E-5</v>
      </c>
    </row>
    <row r="31" spans="1:25">
      <c r="A31" s="1" t="s">
        <v>38</v>
      </c>
      <c r="C31" s="3">
        <v>0</v>
      </c>
      <c r="E31" s="3">
        <v>0</v>
      </c>
      <c r="G31" s="3">
        <v>0</v>
      </c>
      <c r="I31" s="3">
        <v>2043705</v>
      </c>
      <c r="K31" s="3">
        <v>10846358199</v>
      </c>
      <c r="M31" s="3">
        <v>-525705</v>
      </c>
      <c r="O31" s="3">
        <v>2766440502</v>
      </c>
      <c r="Q31" s="3">
        <v>1518000</v>
      </c>
      <c r="S31" s="3">
        <v>5260</v>
      </c>
      <c r="U31" s="3">
        <v>8056129115</v>
      </c>
      <c r="W31" s="3">
        <v>7942936092.96</v>
      </c>
      <c r="Y31" s="5">
        <v>3.0763640577423689E-5</v>
      </c>
    </row>
    <row r="32" spans="1:25">
      <c r="A32" s="1" t="s">
        <v>39</v>
      </c>
      <c r="C32" s="3">
        <v>0</v>
      </c>
      <c r="E32" s="3">
        <v>0</v>
      </c>
      <c r="G32" s="3">
        <v>0</v>
      </c>
      <c r="I32" s="3">
        <v>7505000</v>
      </c>
      <c r="K32" s="3">
        <v>12245786051</v>
      </c>
      <c r="M32" s="3">
        <v>0</v>
      </c>
      <c r="O32" s="3">
        <v>0</v>
      </c>
      <c r="Q32" s="3">
        <v>7505000</v>
      </c>
      <c r="S32" s="3">
        <v>1435</v>
      </c>
      <c r="U32" s="3">
        <v>12245786051</v>
      </c>
      <c r="W32" s="3">
        <v>10713371139.1</v>
      </c>
      <c r="Y32" s="5">
        <v>4.149376190851299E-5</v>
      </c>
    </row>
    <row r="33" spans="1:25">
      <c r="A33" s="1" t="s">
        <v>40</v>
      </c>
      <c r="C33" s="3">
        <v>0</v>
      </c>
      <c r="E33" s="3">
        <v>0</v>
      </c>
      <c r="G33" s="3">
        <v>0</v>
      </c>
      <c r="I33" s="3">
        <v>680000</v>
      </c>
      <c r="K33" s="3">
        <v>37402524</v>
      </c>
      <c r="M33" s="3">
        <v>0</v>
      </c>
      <c r="O33" s="3">
        <v>0</v>
      </c>
      <c r="Q33" s="3">
        <v>680000</v>
      </c>
      <c r="S33" s="3">
        <v>60</v>
      </c>
      <c r="U33" s="3">
        <v>37402524</v>
      </c>
      <c r="W33" s="3">
        <v>40797246</v>
      </c>
      <c r="Y33" s="5">
        <v>1.5801106767120212E-7</v>
      </c>
    </row>
    <row r="34" spans="1:25">
      <c r="A34" s="1" t="s">
        <v>41</v>
      </c>
      <c r="C34" s="3">
        <v>0</v>
      </c>
      <c r="E34" s="3">
        <v>0</v>
      </c>
      <c r="G34" s="3">
        <v>0</v>
      </c>
      <c r="I34" s="3">
        <v>496461</v>
      </c>
      <c r="K34" s="3">
        <v>3042111235</v>
      </c>
      <c r="M34" s="3">
        <v>0</v>
      </c>
      <c r="O34" s="3">
        <v>0</v>
      </c>
      <c r="Q34" s="3">
        <v>496461</v>
      </c>
      <c r="S34" s="3">
        <v>5660</v>
      </c>
      <c r="U34" s="3">
        <v>3042111235</v>
      </c>
      <c r="W34" s="3">
        <v>2795278740.7087202</v>
      </c>
      <c r="Y34" s="5">
        <v>1.0826342990357688E-5</v>
      </c>
    </row>
    <row r="35" spans="1:25">
      <c r="A35" s="1" t="s">
        <v>42</v>
      </c>
      <c r="C35" s="3">
        <v>0</v>
      </c>
      <c r="E35" s="3">
        <v>0</v>
      </c>
      <c r="G35" s="3">
        <v>0</v>
      </c>
      <c r="I35" s="3">
        <v>1135000</v>
      </c>
      <c r="K35" s="3">
        <v>3134516548</v>
      </c>
      <c r="M35" s="3">
        <v>0</v>
      </c>
      <c r="O35" s="3">
        <v>0</v>
      </c>
      <c r="Q35" s="3">
        <v>1135000</v>
      </c>
      <c r="S35" s="3">
        <v>2470</v>
      </c>
      <c r="U35" s="3">
        <v>3134516548</v>
      </c>
      <c r="W35" s="3">
        <v>2788793563.4000001</v>
      </c>
      <c r="Y35" s="5">
        <v>1.0801225368678325E-5</v>
      </c>
    </row>
    <row r="36" spans="1:25">
      <c r="A36" s="1" t="s">
        <v>43</v>
      </c>
      <c r="C36" s="3">
        <v>0</v>
      </c>
      <c r="E36" s="3">
        <v>0</v>
      </c>
      <c r="G36" s="3">
        <v>0</v>
      </c>
      <c r="I36" s="3">
        <v>320000</v>
      </c>
      <c r="K36" s="3">
        <v>6403165278</v>
      </c>
      <c r="M36" s="3">
        <v>0</v>
      </c>
      <c r="O36" s="3">
        <v>0</v>
      </c>
      <c r="Q36" s="3">
        <v>320000</v>
      </c>
      <c r="S36" s="3">
        <v>18173</v>
      </c>
      <c r="U36" s="3">
        <v>6403165278</v>
      </c>
      <c r="W36" s="3">
        <v>5813702622.3999996</v>
      </c>
      <c r="Y36" s="5">
        <v>2.2516945346955321E-5</v>
      </c>
    </row>
    <row r="37" spans="1:25">
      <c r="A37" s="1" t="s">
        <v>44</v>
      </c>
      <c r="C37" s="3">
        <v>0</v>
      </c>
      <c r="E37" s="3">
        <v>0</v>
      </c>
      <c r="G37" s="3">
        <v>0</v>
      </c>
      <c r="I37" s="3">
        <v>1344000</v>
      </c>
      <c r="K37" s="3">
        <v>18793853810</v>
      </c>
      <c r="M37" s="3">
        <v>0</v>
      </c>
      <c r="O37" s="3">
        <v>0</v>
      </c>
      <c r="Q37" s="3">
        <v>1344000</v>
      </c>
      <c r="S37" s="3">
        <v>13630</v>
      </c>
      <c r="U37" s="3">
        <v>18793853810</v>
      </c>
      <c r="W37" s="3">
        <v>18222949731.84</v>
      </c>
      <c r="Y37" s="5">
        <v>7.057897347401059E-5</v>
      </c>
    </row>
    <row r="38" spans="1:25">
      <c r="A38" s="1" t="s">
        <v>45</v>
      </c>
      <c r="C38" s="3">
        <v>0</v>
      </c>
      <c r="E38" s="3">
        <v>0</v>
      </c>
      <c r="G38" s="3">
        <v>0</v>
      </c>
      <c r="I38" s="3">
        <v>7359000</v>
      </c>
      <c r="K38" s="3">
        <v>23486178325</v>
      </c>
      <c r="M38" s="3">
        <v>0</v>
      </c>
      <c r="O38" s="3">
        <v>0</v>
      </c>
      <c r="Q38" s="3">
        <v>7359000</v>
      </c>
      <c r="S38" s="3">
        <v>2878</v>
      </c>
      <c r="U38" s="3">
        <v>23486178325</v>
      </c>
      <c r="W38" s="3">
        <v>21068477131.944</v>
      </c>
      <c r="Y38" s="5">
        <v>8.1599933628480166E-5</v>
      </c>
    </row>
    <row r="39" spans="1:25">
      <c r="A39" s="1" t="s">
        <v>46</v>
      </c>
      <c r="C39" s="3">
        <v>0</v>
      </c>
      <c r="E39" s="3">
        <v>0</v>
      </c>
      <c r="G39" s="3">
        <v>0</v>
      </c>
      <c r="I39" s="3">
        <v>384787</v>
      </c>
      <c r="K39" s="3">
        <v>3656229495</v>
      </c>
      <c r="M39" s="3">
        <v>-384787</v>
      </c>
      <c r="O39" s="3">
        <v>3644021182</v>
      </c>
      <c r="Q39" s="3">
        <v>0</v>
      </c>
      <c r="S39" s="3">
        <v>0</v>
      </c>
      <c r="U39" s="3">
        <v>0</v>
      </c>
      <c r="W39" s="3">
        <v>0</v>
      </c>
      <c r="Y39" s="5">
        <v>0</v>
      </c>
    </row>
    <row r="40" spans="1:25">
      <c r="A40" s="1" t="s">
        <v>47</v>
      </c>
      <c r="C40" s="3">
        <v>0</v>
      </c>
      <c r="E40" s="3">
        <v>0</v>
      </c>
      <c r="G40" s="3">
        <v>0</v>
      </c>
      <c r="I40" s="3">
        <v>7500000</v>
      </c>
      <c r="K40" s="3">
        <v>88003899</v>
      </c>
      <c r="M40" s="3">
        <v>0</v>
      </c>
      <c r="O40" s="3">
        <v>0</v>
      </c>
      <c r="Q40" s="3">
        <v>0</v>
      </c>
      <c r="S40" s="3">
        <v>0</v>
      </c>
      <c r="U40" s="3">
        <v>0</v>
      </c>
      <c r="W40" s="3">
        <v>0</v>
      </c>
      <c r="Y40" s="5">
        <v>0</v>
      </c>
    </row>
    <row r="41" spans="1:25">
      <c r="A41" s="1" t="s">
        <v>48</v>
      </c>
      <c r="C41" s="3">
        <v>0</v>
      </c>
      <c r="E41" s="3">
        <v>0</v>
      </c>
      <c r="G41" s="3">
        <v>0</v>
      </c>
      <c r="I41" s="3">
        <v>2000000</v>
      </c>
      <c r="K41" s="3">
        <v>3279055453</v>
      </c>
      <c r="M41" s="3">
        <v>0</v>
      </c>
      <c r="O41" s="3">
        <v>0</v>
      </c>
      <c r="Q41" s="3">
        <v>2000000</v>
      </c>
      <c r="S41" s="3">
        <v>1446</v>
      </c>
      <c r="U41" s="3">
        <v>3279055453</v>
      </c>
      <c r="W41" s="3">
        <v>2876880624</v>
      </c>
      <c r="Y41" s="5">
        <v>1.1142393752775229E-5</v>
      </c>
    </row>
    <row r="42" spans="1:25" ht="22.5" thickBot="1">
      <c r="E42" s="4">
        <f>SUM(E9:E41)</f>
        <v>13722998214959</v>
      </c>
      <c r="G42" s="4">
        <f>SUM(G9:G41)</f>
        <v>17429691263625.295</v>
      </c>
      <c r="K42" s="4">
        <f>SUM(K9:K41)</f>
        <v>2706726651469</v>
      </c>
      <c r="O42" s="4">
        <f>SUM(O9:O41)</f>
        <v>5585234942267</v>
      </c>
      <c r="U42" s="4">
        <f>SUM(U9:U41)</f>
        <v>11514697498933</v>
      </c>
      <c r="W42" s="4">
        <f>SUM(W9:W41)</f>
        <v>14099255469943.154</v>
      </c>
      <c r="Y42" s="6">
        <f>SUM(Y9:Y41)</f>
        <v>5.4607568613203789E-2</v>
      </c>
    </row>
    <row r="43" spans="1:25" ht="22.5" thickTop="1"/>
    <row r="44" spans="1:25">
      <c r="Y44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G11" sqref="G11"/>
    </sheetView>
  </sheetViews>
  <sheetFormatPr defaultRowHeight="21.75"/>
  <cols>
    <col min="1" max="1" width="29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22.5">
      <c r="A6" s="9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K6" s="10" t="s">
        <v>6</v>
      </c>
      <c r="L6" s="10" t="s">
        <v>6</v>
      </c>
      <c r="M6" s="10" t="s">
        <v>6</v>
      </c>
      <c r="N6" s="10" t="s">
        <v>6</v>
      </c>
      <c r="O6" s="10" t="s">
        <v>6</v>
      </c>
      <c r="P6" s="10" t="s">
        <v>6</v>
      </c>
      <c r="Q6" s="10" t="s">
        <v>6</v>
      </c>
    </row>
    <row r="7" spans="1:17" ht="22.5">
      <c r="A7" s="10" t="s">
        <v>3</v>
      </c>
      <c r="C7" s="12" t="s">
        <v>49</v>
      </c>
      <c r="E7" s="12" t="s">
        <v>50</v>
      </c>
      <c r="G7" s="12" t="s">
        <v>51</v>
      </c>
      <c r="I7" s="12" t="s">
        <v>52</v>
      </c>
      <c r="K7" s="12" t="s">
        <v>49</v>
      </c>
      <c r="M7" s="12" t="s">
        <v>50</v>
      </c>
      <c r="O7" s="12" t="s">
        <v>51</v>
      </c>
      <c r="Q7" s="12" t="s">
        <v>52</v>
      </c>
    </row>
    <row r="8" spans="1:17">
      <c r="A8" s="1" t="s">
        <v>53</v>
      </c>
      <c r="C8" s="3">
        <v>600000000</v>
      </c>
      <c r="E8" s="3">
        <v>1000</v>
      </c>
      <c r="G8" s="1" t="s">
        <v>54</v>
      </c>
      <c r="I8" s="3">
        <v>1</v>
      </c>
      <c r="K8" s="3">
        <v>600000000</v>
      </c>
      <c r="M8" s="3">
        <v>1000</v>
      </c>
      <c r="O8" s="1" t="s">
        <v>54</v>
      </c>
      <c r="Q8" s="3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109"/>
  <sheetViews>
    <sheetView rightToLeft="1" topLeftCell="P94" workbookViewId="0">
      <selection activeCell="Q106" sqref="Q106:AK106"/>
    </sheetView>
  </sheetViews>
  <sheetFormatPr defaultRowHeight="21.75"/>
  <cols>
    <col min="1" max="1" width="34.42578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12.710937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2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0.1406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37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37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6" spans="1:37" ht="22.5">
      <c r="A6" s="10" t="s">
        <v>55</v>
      </c>
      <c r="B6" s="10" t="s">
        <v>55</v>
      </c>
      <c r="C6" s="10" t="s">
        <v>55</v>
      </c>
      <c r="D6" s="10" t="s">
        <v>55</v>
      </c>
      <c r="E6" s="10" t="s">
        <v>55</v>
      </c>
      <c r="F6" s="10" t="s">
        <v>55</v>
      </c>
      <c r="G6" s="10" t="s">
        <v>55</v>
      </c>
      <c r="H6" s="10" t="s">
        <v>55</v>
      </c>
      <c r="I6" s="10" t="s">
        <v>55</v>
      </c>
      <c r="J6" s="10" t="s">
        <v>55</v>
      </c>
      <c r="K6" s="10" t="s">
        <v>55</v>
      </c>
      <c r="L6" s="10" t="s">
        <v>55</v>
      </c>
      <c r="M6" s="10" t="s">
        <v>55</v>
      </c>
      <c r="O6" s="10" t="s">
        <v>4</v>
      </c>
      <c r="P6" s="10" t="s">
        <v>4</v>
      </c>
      <c r="Q6" s="10" t="s">
        <v>4</v>
      </c>
      <c r="R6" s="10" t="s">
        <v>4</v>
      </c>
      <c r="S6" s="10" t="s">
        <v>4</v>
      </c>
      <c r="U6" s="10" t="s">
        <v>5</v>
      </c>
      <c r="V6" s="10" t="s">
        <v>5</v>
      </c>
      <c r="W6" s="10" t="s">
        <v>5</v>
      </c>
      <c r="X6" s="10" t="s">
        <v>5</v>
      </c>
      <c r="Y6" s="10" t="s">
        <v>5</v>
      </c>
      <c r="Z6" s="10" t="s">
        <v>5</v>
      </c>
      <c r="AA6" s="10" t="s">
        <v>5</v>
      </c>
      <c r="AC6" s="10" t="s">
        <v>6</v>
      </c>
      <c r="AD6" s="10" t="s">
        <v>6</v>
      </c>
      <c r="AE6" s="10" t="s">
        <v>6</v>
      </c>
      <c r="AF6" s="10" t="s">
        <v>6</v>
      </c>
      <c r="AG6" s="10" t="s">
        <v>6</v>
      </c>
      <c r="AH6" s="10" t="s">
        <v>6</v>
      </c>
      <c r="AI6" s="10" t="s">
        <v>6</v>
      </c>
      <c r="AJ6" s="10" t="s">
        <v>6</v>
      </c>
      <c r="AK6" s="10" t="s">
        <v>6</v>
      </c>
    </row>
    <row r="7" spans="1:37" ht="22.5">
      <c r="A7" s="11" t="s">
        <v>56</v>
      </c>
      <c r="C7" s="11" t="s">
        <v>57</v>
      </c>
      <c r="E7" s="11" t="s">
        <v>58</v>
      </c>
      <c r="G7" s="11" t="s">
        <v>59</v>
      </c>
      <c r="I7" s="11" t="s">
        <v>60</v>
      </c>
      <c r="K7" s="11" t="s">
        <v>61</v>
      </c>
      <c r="M7" s="11" t="s">
        <v>52</v>
      </c>
      <c r="O7" s="11" t="s">
        <v>7</v>
      </c>
      <c r="Q7" s="11" t="s">
        <v>8</v>
      </c>
      <c r="S7" s="11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1" t="s">
        <v>7</v>
      </c>
      <c r="AE7" s="11" t="s">
        <v>62</v>
      </c>
      <c r="AG7" s="11" t="s">
        <v>8</v>
      </c>
      <c r="AI7" s="11" t="s">
        <v>9</v>
      </c>
      <c r="AK7" s="11" t="s">
        <v>13</v>
      </c>
    </row>
    <row r="8" spans="1:37" ht="22.5">
      <c r="A8" s="10" t="s">
        <v>56</v>
      </c>
      <c r="C8" s="10" t="s">
        <v>57</v>
      </c>
      <c r="E8" s="10" t="s">
        <v>58</v>
      </c>
      <c r="G8" s="10" t="s">
        <v>59</v>
      </c>
      <c r="I8" s="10" t="s">
        <v>60</v>
      </c>
      <c r="K8" s="10" t="s">
        <v>61</v>
      </c>
      <c r="M8" s="10" t="s">
        <v>52</v>
      </c>
      <c r="O8" s="10" t="s">
        <v>7</v>
      </c>
      <c r="Q8" s="10" t="s">
        <v>8</v>
      </c>
      <c r="S8" s="10" t="s">
        <v>9</v>
      </c>
      <c r="U8" s="12" t="s">
        <v>7</v>
      </c>
      <c r="W8" s="12" t="s">
        <v>8</v>
      </c>
      <c r="Y8" s="12" t="s">
        <v>7</v>
      </c>
      <c r="AA8" s="12" t="s">
        <v>14</v>
      </c>
      <c r="AC8" s="10" t="s">
        <v>7</v>
      </c>
      <c r="AE8" s="10" t="s">
        <v>62</v>
      </c>
      <c r="AG8" s="10" t="s">
        <v>8</v>
      </c>
      <c r="AI8" s="10" t="s">
        <v>9</v>
      </c>
      <c r="AK8" s="10" t="s">
        <v>13</v>
      </c>
    </row>
    <row r="9" spans="1:37">
      <c r="A9" s="1" t="s">
        <v>63</v>
      </c>
      <c r="C9" s="1" t="s">
        <v>64</v>
      </c>
      <c r="E9" s="1" t="s">
        <v>64</v>
      </c>
      <c r="G9" s="1" t="s">
        <v>65</v>
      </c>
      <c r="I9" s="1" t="s">
        <v>66</v>
      </c>
      <c r="K9" s="3">
        <v>0</v>
      </c>
      <c r="M9" s="3">
        <v>0</v>
      </c>
      <c r="O9" s="3">
        <v>1500000</v>
      </c>
      <c r="Q9" s="3">
        <v>3090544763856</v>
      </c>
      <c r="S9" s="3">
        <v>3166740818080</v>
      </c>
      <c r="U9" s="3">
        <v>0</v>
      </c>
      <c r="W9" s="3">
        <v>0</v>
      </c>
      <c r="Y9" s="3">
        <v>0</v>
      </c>
      <c r="AA9" s="3">
        <v>0</v>
      </c>
      <c r="AC9" s="3">
        <v>1500000</v>
      </c>
      <c r="AE9" s="3">
        <v>2149403</v>
      </c>
      <c r="AG9" s="3">
        <v>3090544763856</v>
      </c>
      <c r="AI9" s="3">
        <v>3223605392355</v>
      </c>
      <c r="AK9" s="5">
        <v>1.2485287114641462E-2</v>
      </c>
    </row>
    <row r="10" spans="1:37">
      <c r="A10" s="1" t="s">
        <v>67</v>
      </c>
      <c r="C10" s="1" t="s">
        <v>64</v>
      </c>
      <c r="E10" s="1" t="s">
        <v>64</v>
      </c>
      <c r="G10" s="1" t="s">
        <v>68</v>
      </c>
      <c r="I10" s="1" t="s">
        <v>69</v>
      </c>
      <c r="K10" s="3">
        <v>18</v>
      </c>
      <c r="M10" s="3">
        <v>18</v>
      </c>
      <c r="O10" s="3">
        <v>3000000</v>
      </c>
      <c r="Q10" s="3">
        <v>2925000000000</v>
      </c>
      <c r="S10" s="3">
        <v>2957482206323</v>
      </c>
      <c r="U10" s="3">
        <v>0</v>
      </c>
      <c r="W10" s="3">
        <v>0</v>
      </c>
      <c r="Y10" s="3">
        <v>0</v>
      </c>
      <c r="AA10" s="3">
        <v>0</v>
      </c>
      <c r="AC10" s="3">
        <v>3000000</v>
      </c>
      <c r="AE10" s="3">
        <v>988306</v>
      </c>
      <c r="AG10" s="3">
        <v>2925000000000</v>
      </c>
      <c r="AI10" s="3">
        <v>2964804395177</v>
      </c>
      <c r="AK10" s="5">
        <v>1.1482929703592992E-2</v>
      </c>
    </row>
    <row r="11" spans="1:37">
      <c r="A11" s="1" t="s">
        <v>70</v>
      </c>
      <c r="C11" s="1" t="s">
        <v>64</v>
      </c>
      <c r="E11" s="1" t="s">
        <v>64</v>
      </c>
      <c r="G11" s="1" t="s">
        <v>71</v>
      </c>
      <c r="I11" s="1" t="s">
        <v>72</v>
      </c>
      <c r="K11" s="3">
        <v>18</v>
      </c>
      <c r="M11" s="3">
        <v>18</v>
      </c>
      <c r="O11" s="3">
        <v>3552486</v>
      </c>
      <c r="Q11" s="3">
        <v>3403921183287</v>
      </c>
      <c r="S11" s="3">
        <v>3432740635754</v>
      </c>
      <c r="U11" s="3">
        <v>0</v>
      </c>
      <c r="W11" s="3">
        <v>0</v>
      </c>
      <c r="Y11" s="3">
        <v>0</v>
      </c>
      <c r="AA11" s="3">
        <v>0</v>
      </c>
      <c r="AC11" s="3">
        <v>3552486</v>
      </c>
      <c r="AE11" s="3">
        <v>958965</v>
      </c>
      <c r="AG11" s="3">
        <v>3403921183287</v>
      </c>
      <c r="AI11" s="3">
        <v>3406577726987</v>
      </c>
      <c r="AK11" s="5">
        <v>1.319395391900112E-2</v>
      </c>
    </row>
    <row r="12" spans="1:37">
      <c r="A12" s="1" t="s">
        <v>73</v>
      </c>
      <c r="C12" s="1" t="s">
        <v>64</v>
      </c>
      <c r="E12" s="1" t="s">
        <v>64</v>
      </c>
      <c r="G12" s="1" t="s">
        <v>74</v>
      </c>
      <c r="I12" s="1" t="s">
        <v>75</v>
      </c>
      <c r="K12" s="3">
        <v>19</v>
      </c>
      <c r="M12" s="3">
        <v>19</v>
      </c>
      <c r="O12" s="3">
        <v>4000000</v>
      </c>
      <c r="Q12" s="3">
        <v>3792851022500</v>
      </c>
      <c r="S12" s="3">
        <v>3821019088572</v>
      </c>
      <c r="U12" s="3">
        <v>0</v>
      </c>
      <c r="W12" s="3">
        <v>0</v>
      </c>
      <c r="Y12" s="3">
        <v>0</v>
      </c>
      <c r="AA12" s="3">
        <v>0</v>
      </c>
      <c r="AC12" s="3">
        <v>4000000</v>
      </c>
      <c r="AE12" s="3">
        <v>959694</v>
      </c>
      <c r="AG12" s="3">
        <v>3792851022500</v>
      </c>
      <c r="AI12" s="3">
        <v>3838627937803</v>
      </c>
      <c r="AK12" s="5">
        <v>1.4867319692235032E-2</v>
      </c>
    </row>
    <row r="13" spans="1:37">
      <c r="A13" s="1" t="s">
        <v>76</v>
      </c>
      <c r="C13" s="1" t="s">
        <v>64</v>
      </c>
      <c r="E13" s="1" t="s">
        <v>64</v>
      </c>
      <c r="G13" s="1" t="s">
        <v>77</v>
      </c>
      <c r="I13" s="1" t="s">
        <v>78</v>
      </c>
      <c r="K13" s="3">
        <v>20</v>
      </c>
      <c r="M13" s="3">
        <v>20</v>
      </c>
      <c r="O13" s="3">
        <v>4000000</v>
      </c>
      <c r="Q13" s="3">
        <v>3875973620000</v>
      </c>
      <c r="S13" s="3">
        <v>3878863688207</v>
      </c>
      <c r="U13" s="3">
        <v>0</v>
      </c>
      <c r="W13" s="3">
        <v>0</v>
      </c>
      <c r="Y13" s="3">
        <v>0</v>
      </c>
      <c r="AA13" s="3">
        <v>0</v>
      </c>
      <c r="AC13" s="3">
        <v>4000000</v>
      </c>
      <c r="AE13" s="3">
        <v>972673</v>
      </c>
      <c r="AG13" s="3">
        <v>3875973620000</v>
      </c>
      <c r="AI13" s="3">
        <v>3890542485636</v>
      </c>
      <c r="AK13" s="5">
        <v>1.5068388978401064E-2</v>
      </c>
    </row>
    <row r="14" spans="1:37">
      <c r="A14" s="1" t="s">
        <v>79</v>
      </c>
      <c r="C14" s="1" t="s">
        <v>64</v>
      </c>
      <c r="E14" s="1" t="s">
        <v>64</v>
      </c>
      <c r="G14" s="1" t="s">
        <v>80</v>
      </c>
      <c r="I14" s="1" t="s">
        <v>81</v>
      </c>
      <c r="K14" s="3">
        <v>18</v>
      </c>
      <c r="M14" s="3">
        <v>18</v>
      </c>
      <c r="O14" s="3">
        <v>4000000</v>
      </c>
      <c r="Q14" s="3">
        <v>4000008125000</v>
      </c>
      <c r="S14" s="3">
        <v>4089652088640</v>
      </c>
      <c r="U14" s="3">
        <v>0</v>
      </c>
      <c r="W14" s="3">
        <v>0</v>
      </c>
      <c r="Y14" s="3">
        <v>0</v>
      </c>
      <c r="AA14" s="3">
        <v>0</v>
      </c>
      <c r="AC14" s="3">
        <v>4000000</v>
      </c>
      <c r="AE14" s="3">
        <v>1025492</v>
      </c>
      <c r="AG14" s="3">
        <v>4000008125000</v>
      </c>
      <c r="AI14" s="3">
        <v>4101809935905</v>
      </c>
      <c r="AK14" s="5">
        <v>1.5886645077873497E-2</v>
      </c>
    </row>
    <row r="15" spans="1:37">
      <c r="A15" s="1" t="s">
        <v>82</v>
      </c>
      <c r="C15" s="1" t="s">
        <v>64</v>
      </c>
      <c r="E15" s="1" t="s">
        <v>64</v>
      </c>
      <c r="G15" s="1" t="s">
        <v>83</v>
      </c>
      <c r="I15" s="1" t="s">
        <v>84</v>
      </c>
      <c r="K15" s="3">
        <v>0</v>
      </c>
      <c r="M15" s="3">
        <v>0</v>
      </c>
      <c r="O15" s="3">
        <v>1813791</v>
      </c>
      <c r="Q15" s="3">
        <v>1084967197652</v>
      </c>
      <c r="S15" s="3">
        <v>1220525218355</v>
      </c>
      <c r="U15" s="3">
        <v>0</v>
      </c>
      <c r="W15" s="3">
        <v>0</v>
      </c>
      <c r="Y15" s="3">
        <v>0</v>
      </c>
      <c r="AA15" s="3">
        <v>0</v>
      </c>
      <c r="AC15" s="3">
        <v>1813791</v>
      </c>
      <c r="AE15" s="3">
        <v>693000</v>
      </c>
      <c r="AG15" s="3">
        <v>1084967197652</v>
      </c>
      <c r="AI15" s="3">
        <v>1256908455909</v>
      </c>
      <c r="AK15" s="5">
        <v>4.8681091631318247E-3</v>
      </c>
    </row>
    <row r="16" spans="1:37">
      <c r="A16" s="1" t="s">
        <v>85</v>
      </c>
      <c r="C16" s="1" t="s">
        <v>64</v>
      </c>
      <c r="E16" s="1" t="s">
        <v>64</v>
      </c>
      <c r="G16" s="1" t="s">
        <v>86</v>
      </c>
      <c r="I16" s="1" t="s">
        <v>87</v>
      </c>
      <c r="K16" s="3">
        <v>0</v>
      </c>
      <c r="M16" s="3">
        <v>0</v>
      </c>
      <c r="O16" s="3">
        <v>98200</v>
      </c>
      <c r="Q16" s="3">
        <v>54780782592</v>
      </c>
      <c r="S16" s="3">
        <v>60676410697</v>
      </c>
      <c r="U16" s="3">
        <v>0</v>
      </c>
      <c r="W16" s="3">
        <v>0</v>
      </c>
      <c r="Y16" s="3">
        <v>0</v>
      </c>
      <c r="AA16" s="3">
        <v>0</v>
      </c>
      <c r="AC16" s="3">
        <v>98200</v>
      </c>
      <c r="AE16" s="3">
        <v>637920</v>
      </c>
      <c r="AG16" s="3">
        <v>54780782592</v>
      </c>
      <c r="AI16" s="3">
        <v>62641316554</v>
      </c>
      <c r="AK16" s="5">
        <v>2.4261493800408214E-4</v>
      </c>
    </row>
    <row r="17" spans="1:37">
      <c r="A17" s="1" t="s">
        <v>88</v>
      </c>
      <c r="C17" s="1" t="s">
        <v>64</v>
      </c>
      <c r="E17" s="1" t="s">
        <v>64</v>
      </c>
      <c r="G17" s="1" t="s">
        <v>89</v>
      </c>
      <c r="I17" s="1" t="s">
        <v>90</v>
      </c>
      <c r="K17" s="3">
        <v>0</v>
      </c>
      <c r="M17" s="3">
        <v>0</v>
      </c>
      <c r="O17" s="3">
        <v>130000</v>
      </c>
      <c r="Q17" s="3">
        <v>72269800345</v>
      </c>
      <c r="S17" s="3">
        <v>77532895483</v>
      </c>
      <c r="U17" s="3">
        <v>0</v>
      </c>
      <c r="W17" s="3">
        <v>0</v>
      </c>
      <c r="Y17" s="3">
        <v>0</v>
      </c>
      <c r="AA17" s="3">
        <v>0</v>
      </c>
      <c r="AC17" s="3">
        <v>130000</v>
      </c>
      <c r="AE17" s="3">
        <v>618420</v>
      </c>
      <c r="AG17" s="3">
        <v>72269800345</v>
      </c>
      <c r="AI17" s="3">
        <v>80391484709</v>
      </c>
      <c r="AK17" s="5">
        <v>3.1136278979571833E-4</v>
      </c>
    </row>
    <row r="18" spans="1:37">
      <c r="A18" s="1" t="s">
        <v>91</v>
      </c>
      <c r="C18" s="1" t="s">
        <v>64</v>
      </c>
      <c r="E18" s="1" t="s">
        <v>64</v>
      </c>
      <c r="G18" s="1" t="s">
        <v>92</v>
      </c>
      <c r="I18" s="1" t="s">
        <v>93</v>
      </c>
      <c r="K18" s="3">
        <v>0</v>
      </c>
      <c r="M18" s="3">
        <v>0</v>
      </c>
      <c r="O18" s="3">
        <v>1589261</v>
      </c>
      <c r="Q18" s="3">
        <v>955376008654</v>
      </c>
      <c r="S18" s="3">
        <v>1080226519130</v>
      </c>
      <c r="U18" s="3">
        <v>0</v>
      </c>
      <c r="W18" s="3">
        <v>0</v>
      </c>
      <c r="Y18" s="3">
        <v>0</v>
      </c>
      <c r="AA18" s="3">
        <v>0</v>
      </c>
      <c r="AC18" s="3">
        <v>1589261</v>
      </c>
      <c r="AE18" s="3">
        <v>710900</v>
      </c>
      <c r="AG18" s="3">
        <v>955376008654</v>
      </c>
      <c r="AI18" s="3">
        <v>1129761864931</v>
      </c>
      <c r="AK18" s="5">
        <v>4.3756600259722373E-3</v>
      </c>
    </row>
    <row r="19" spans="1:37">
      <c r="A19" s="1" t="s">
        <v>94</v>
      </c>
      <c r="C19" s="1" t="s">
        <v>64</v>
      </c>
      <c r="E19" s="1" t="s">
        <v>64</v>
      </c>
      <c r="G19" s="1" t="s">
        <v>95</v>
      </c>
      <c r="I19" s="1" t="s">
        <v>96</v>
      </c>
      <c r="K19" s="3">
        <v>0</v>
      </c>
      <c r="M19" s="3">
        <v>0</v>
      </c>
      <c r="O19" s="3">
        <v>2470925</v>
      </c>
      <c r="Q19" s="3">
        <v>1872519507231</v>
      </c>
      <c r="S19" s="3">
        <v>2230491690347</v>
      </c>
      <c r="U19" s="3">
        <v>0</v>
      </c>
      <c r="W19" s="3">
        <v>0</v>
      </c>
      <c r="Y19" s="3">
        <v>0</v>
      </c>
      <c r="AA19" s="3">
        <v>0</v>
      </c>
      <c r="AC19" s="3">
        <v>2470925</v>
      </c>
      <c r="AE19" s="3">
        <v>922200</v>
      </c>
      <c r="AG19" s="3">
        <v>1872519507231</v>
      </c>
      <c r="AI19" s="3">
        <v>2278598735877</v>
      </c>
      <c r="AK19" s="5">
        <v>8.8251991090324156E-3</v>
      </c>
    </row>
    <row r="20" spans="1:37">
      <c r="A20" s="1" t="s">
        <v>97</v>
      </c>
      <c r="C20" s="1" t="s">
        <v>64</v>
      </c>
      <c r="E20" s="1" t="s">
        <v>64</v>
      </c>
      <c r="G20" s="1" t="s">
        <v>98</v>
      </c>
      <c r="I20" s="1" t="s">
        <v>99</v>
      </c>
      <c r="K20" s="3">
        <v>0</v>
      </c>
      <c r="M20" s="3">
        <v>0</v>
      </c>
      <c r="O20" s="3">
        <v>7211733</v>
      </c>
      <c r="Q20" s="3">
        <v>5233202577553</v>
      </c>
      <c r="S20" s="3">
        <v>6400092906959</v>
      </c>
      <c r="U20" s="3">
        <v>0</v>
      </c>
      <c r="W20" s="3">
        <v>0</v>
      </c>
      <c r="Y20" s="3">
        <v>0</v>
      </c>
      <c r="AA20" s="3">
        <v>0</v>
      </c>
      <c r="AC20" s="3">
        <v>7211733</v>
      </c>
      <c r="AE20" s="3">
        <v>904160</v>
      </c>
      <c r="AG20" s="3">
        <v>5233202577553</v>
      </c>
      <c r="AI20" s="3">
        <v>6520307837560</v>
      </c>
      <c r="AK20" s="5">
        <v>2.5253685088394515E-2</v>
      </c>
    </row>
    <row r="21" spans="1:37">
      <c r="A21" s="1" t="s">
        <v>100</v>
      </c>
      <c r="C21" s="1" t="s">
        <v>64</v>
      </c>
      <c r="E21" s="1" t="s">
        <v>64</v>
      </c>
      <c r="G21" s="1" t="s">
        <v>101</v>
      </c>
      <c r="I21" s="1" t="s">
        <v>102</v>
      </c>
      <c r="K21" s="3">
        <v>0</v>
      </c>
      <c r="M21" s="3">
        <v>0</v>
      </c>
      <c r="O21" s="3">
        <v>9941820</v>
      </c>
      <c r="Q21" s="3">
        <v>7433675150688</v>
      </c>
      <c r="S21" s="3">
        <v>8513641784254</v>
      </c>
      <c r="U21" s="3">
        <v>0</v>
      </c>
      <c r="W21" s="3">
        <v>0</v>
      </c>
      <c r="Y21" s="3">
        <v>0</v>
      </c>
      <c r="AA21" s="3">
        <v>0</v>
      </c>
      <c r="AC21" s="3">
        <v>9941820</v>
      </c>
      <c r="AE21" s="3">
        <v>873775</v>
      </c>
      <c r="AG21" s="3">
        <v>7433675150688</v>
      </c>
      <c r="AI21" s="3">
        <v>8686584167267</v>
      </c>
      <c r="AK21" s="5">
        <v>3.3643850339447397E-2</v>
      </c>
    </row>
    <row r="22" spans="1:37">
      <c r="A22" s="1" t="s">
        <v>103</v>
      </c>
      <c r="C22" s="1" t="s">
        <v>64</v>
      </c>
      <c r="E22" s="1" t="s">
        <v>64</v>
      </c>
      <c r="G22" s="1" t="s">
        <v>104</v>
      </c>
      <c r="I22" s="1" t="s">
        <v>105</v>
      </c>
      <c r="K22" s="3">
        <v>0</v>
      </c>
      <c r="M22" s="3">
        <v>0</v>
      </c>
      <c r="O22" s="3">
        <v>3846363</v>
      </c>
      <c r="Q22" s="3">
        <v>2364893723697</v>
      </c>
      <c r="S22" s="3">
        <v>2728773413542</v>
      </c>
      <c r="U22" s="3">
        <v>0</v>
      </c>
      <c r="W22" s="3">
        <v>0</v>
      </c>
      <c r="Y22" s="3">
        <v>0</v>
      </c>
      <c r="AA22" s="3">
        <v>0</v>
      </c>
      <c r="AC22" s="3">
        <v>3846363</v>
      </c>
      <c r="AE22" s="3">
        <v>730400</v>
      </c>
      <c r="AG22" s="3">
        <v>2364893723697</v>
      </c>
      <c r="AI22" s="3">
        <v>2809274671588</v>
      </c>
      <c r="AK22" s="5">
        <v>1.0880550374387662E-2</v>
      </c>
    </row>
    <row r="23" spans="1:37">
      <c r="A23" s="1" t="s">
        <v>106</v>
      </c>
      <c r="C23" s="1" t="s">
        <v>64</v>
      </c>
      <c r="E23" s="1" t="s">
        <v>64</v>
      </c>
      <c r="G23" s="1" t="s">
        <v>107</v>
      </c>
      <c r="I23" s="1" t="s">
        <v>108</v>
      </c>
      <c r="K23" s="3">
        <v>0</v>
      </c>
      <c r="M23" s="3">
        <v>0</v>
      </c>
      <c r="O23" s="3">
        <v>1106461</v>
      </c>
      <c r="Q23" s="3">
        <v>843327436560</v>
      </c>
      <c r="S23" s="3">
        <v>999825802508</v>
      </c>
      <c r="U23" s="3">
        <v>0</v>
      </c>
      <c r="W23" s="3">
        <v>0</v>
      </c>
      <c r="Y23" s="3">
        <v>0</v>
      </c>
      <c r="AA23" s="3">
        <v>0</v>
      </c>
      <c r="AC23" s="3">
        <v>1106461</v>
      </c>
      <c r="AE23" s="3">
        <v>923940</v>
      </c>
      <c r="AG23" s="3">
        <v>843327436560</v>
      </c>
      <c r="AI23" s="3">
        <v>1022263962076</v>
      </c>
      <c r="AK23" s="5">
        <v>3.9593118635856458E-3</v>
      </c>
    </row>
    <row r="24" spans="1:37">
      <c r="A24" s="1" t="s">
        <v>109</v>
      </c>
      <c r="C24" s="1" t="s">
        <v>64</v>
      </c>
      <c r="E24" s="1" t="s">
        <v>64</v>
      </c>
      <c r="G24" s="1" t="s">
        <v>110</v>
      </c>
      <c r="I24" s="1" t="s">
        <v>99</v>
      </c>
      <c r="K24" s="3">
        <v>0</v>
      </c>
      <c r="M24" s="3">
        <v>0</v>
      </c>
      <c r="O24" s="3">
        <v>809275</v>
      </c>
      <c r="Q24" s="3">
        <v>586433451185</v>
      </c>
      <c r="S24" s="3">
        <v>717467319314</v>
      </c>
      <c r="U24" s="3">
        <v>0</v>
      </c>
      <c r="W24" s="3">
        <v>0</v>
      </c>
      <c r="Y24" s="3">
        <v>0</v>
      </c>
      <c r="AA24" s="3">
        <v>0</v>
      </c>
      <c r="AC24" s="3">
        <v>809275</v>
      </c>
      <c r="AE24" s="3">
        <v>907240</v>
      </c>
      <c r="AG24" s="3">
        <v>586433451185</v>
      </c>
      <c r="AI24" s="3">
        <v>734178200492</v>
      </c>
      <c r="AK24" s="5">
        <v>2.8435321668688817E-3</v>
      </c>
    </row>
    <row r="25" spans="1:37">
      <c r="A25" s="1" t="s">
        <v>111</v>
      </c>
      <c r="C25" s="1" t="s">
        <v>64</v>
      </c>
      <c r="E25" s="1" t="s">
        <v>64</v>
      </c>
      <c r="G25" s="1" t="s">
        <v>104</v>
      </c>
      <c r="I25" s="1" t="s">
        <v>112</v>
      </c>
      <c r="K25" s="3">
        <v>0</v>
      </c>
      <c r="M25" s="3">
        <v>0</v>
      </c>
      <c r="O25" s="3">
        <v>5003372</v>
      </c>
      <c r="Q25" s="3">
        <v>3034960322469</v>
      </c>
      <c r="S25" s="3">
        <v>3414068685071</v>
      </c>
      <c r="U25" s="3">
        <v>0</v>
      </c>
      <c r="W25" s="3">
        <v>0</v>
      </c>
      <c r="Y25" s="3">
        <v>0</v>
      </c>
      <c r="AA25" s="3">
        <v>0</v>
      </c>
      <c r="AC25" s="3">
        <v>5003372</v>
      </c>
      <c r="AE25" s="3">
        <v>704080</v>
      </c>
      <c r="AG25" s="3">
        <v>3034960322469</v>
      </c>
      <c r="AI25" s="3">
        <v>3522637650261</v>
      </c>
      <c r="AK25" s="5">
        <v>1.3643463486150887E-2</v>
      </c>
    </row>
    <row r="26" spans="1:37">
      <c r="A26" s="1" t="s">
        <v>113</v>
      </c>
      <c r="C26" s="1" t="s">
        <v>64</v>
      </c>
      <c r="E26" s="1" t="s">
        <v>64</v>
      </c>
      <c r="G26" s="1" t="s">
        <v>104</v>
      </c>
      <c r="I26" s="1" t="s">
        <v>114</v>
      </c>
      <c r="K26" s="3">
        <v>0</v>
      </c>
      <c r="M26" s="3">
        <v>0</v>
      </c>
      <c r="O26" s="3">
        <v>459700</v>
      </c>
      <c r="Q26" s="3">
        <v>320756893040</v>
      </c>
      <c r="S26" s="3">
        <v>352746319550</v>
      </c>
      <c r="U26" s="3">
        <v>0</v>
      </c>
      <c r="W26" s="3">
        <v>0</v>
      </c>
      <c r="Y26" s="3">
        <v>0</v>
      </c>
      <c r="AA26" s="3">
        <v>0</v>
      </c>
      <c r="AC26" s="3">
        <v>459700</v>
      </c>
      <c r="AE26" s="3">
        <v>790260</v>
      </c>
      <c r="AG26" s="3">
        <v>320756893040</v>
      </c>
      <c r="AI26" s="3">
        <v>363268444802</v>
      </c>
      <c r="AK26" s="5">
        <v>1.4069683726794003E-3</v>
      </c>
    </row>
    <row r="27" spans="1:37">
      <c r="A27" s="1" t="s">
        <v>115</v>
      </c>
      <c r="C27" s="1" t="s">
        <v>64</v>
      </c>
      <c r="E27" s="1" t="s">
        <v>64</v>
      </c>
      <c r="G27" s="1" t="s">
        <v>116</v>
      </c>
      <c r="I27" s="1" t="s">
        <v>117</v>
      </c>
      <c r="K27" s="3">
        <v>0</v>
      </c>
      <c r="M27" s="3">
        <v>0</v>
      </c>
      <c r="O27" s="3">
        <v>3965406</v>
      </c>
      <c r="Q27" s="3">
        <v>2596153318508</v>
      </c>
      <c r="S27" s="3">
        <v>2979411303618</v>
      </c>
      <c r="U27" s="3">
        <v>300</v>
      </c>
      <c r="W27" s="3">
        <v>221837593</v>
      </c>
      <c r="Y27" s="3">
        <v>0</v>
      </c>
      <c r="AA27" s="3">
        <v>0</v>
      </c>
      <c r="AC27" s="3">
        <v>3965706</v>
      </c>
      <c r="AE27" s="3">
        <v>773040</v>
      </c>
      <c r="AG27" s="3">
        <v>2596375156101</v>
      </c>
      <c r="AI27" s="3">
        <v>3065530572327</v>
      </c>
      <c r="AK27" s="5">
        <v>1.187305041894496E-2</v>
      </c>
    </row>
    <row r="28" spans="1:37">
      <c r="A28" s="1" t="s">
        <v>118</v>
      </c>
      <c r="C28" s="1" t="s">
        <v>64</v>
      </c>
      <c r="E28" s="1" t="s">
        <v>64</v>
      </c>
      <c r="G28" s="1" t="s">
        <v>104</v>
      </c>
      <c r="I28" s="1" t="s">
        <v>112</v>
      </c>
      <c r="K28" s="3">
        <v>0</v>
      </c>
      <c r="M28" s="3">
        <v>0</v>
      </c>
      <c r="O28" s="3">
        <v>1376548</v>
      </c>
      <c r="Q28" s="3">
        <v>892046310449</v>
      </c>
      <c r="S28" s="3">
        <v>1012150287536</v>
      </c>
      <c r="U28" s="3">
        <v>0</v>
      </c>
      <c r="W28" s="3">
        <v>0</v>
      </c>
      <c r="Y28" s="3">
        <v>0</v>
      </c>
      <c r="AA28" s="3">
        <v>0</v>
      </c>
      <c r="AC28" s="3">
        <v>1376548</v>
      </c>
      <c r="AE28" s="3">
        <v>756350</v>
      </c>
      <c r="AG28" s="3">
        <v>892046310449</v>
      </c>
      <c r="AI28" s="3">
        <v>1041111735156</v>
      </c>
      <c r="AK28" s="5">
        <v>4.0323108289470663E-3</v>
      </c>
    </row>
    <row r="29" spans="1:37">
      <c r="A29" s="1" t="s">
        <v>119</v>
      </c>
      <c r="C29" s="1" t="s">
        <v>64</v>
      </c>
      <c r="E29" s="1" t="s">
        <v>64</v>
      </c>
      <c r="G29" s="1" t="s">
        <v>104</v>
      </c>
      <c r="I29" s="1" t="s">
        <v>120</v>
      </c>
      <c r="K29" s="3">
        <v>0</v>
      </c>
      <c r="M29" s="3">
        <v>0</v>
      </c>
      <c r="O29" s="3">
        <v>73700</v>
      </c>
      <c r="Q29" s="3">
        <v>52044200585</v>
      </c>
      <c r="S29" s="3">
        <v>53361891146</v>
      </c>
      <c r="U29" s="3">
        <v>0</v>
      </c>
      <c r="W29" s="3">
        <v>0</v>
      </c>
      <c r="Y29" s="3">
        <v>0</v>
      </c>
      <c r="AA29" s="3">
        <v>0</v>
      </c>
      <c r="AC29" s="3">
        <v>73700</v>
      </c>
      <c r="AE29" s="3">
        <v>741370</v>
      </c>
      <c r="AG29" s="3">
        <v>52044200585</v>
      </c>
      <c r="AI29" s="3">
        <v>54636851739</v>
      </c>
      <c r="AK29" s="5">
        <v>2.1161299165812727E-4</v>
      </c>
    </row>
    <row r="30" spans="1:37">
      <c r="A30" s="1" t="s">
        <v>121</v>
      </c>
      <c r="C30" s="1" t="s">
        <v>64</v>
      </c>
      <c r="E30" s="1" t="s">
        <v>64</v>
      </c>
      <c r="G30" s="1" t="s">
        <v>122</v>
      </c>
      <c r="I30" s="1" t="s">
        <v>123</v>
      </c>
      <c r="K30" s="3">
        <v>0</v>
      </c>
      <c r="M30" s="3">
        <v>0</v>
      </c>
      <c r="O30" s="3">
        <v>51500</v>
      </c>
      <c r="Q30" s="3">
        <v>35904041216</v>
      </c>
      <c r="S30" s="3">
        <v>36706747558</v>
      </c>
      <c r="U30" s="3">
        <v>0</v>
      </c>
      <c r="W30" s="3">
        <v>0</v>
      </c>
      <c r="Y30" s="3">
        <v>0</v>
      </c>
      <c r="AA30" s="3">
        <v>0</v>
      </c>
      <c r="AC30" s="3">
        <v>51500</v>
      </c>
      <c r="AE30" s="3">
        <v>735700</v>
      </c>
      <c r="AG30" s="3">
        <v>35904041216</v>
      </c>
      <c r="AI30" s="3">
        <v>37887081818</v>
      </c>
      <c r="AK30" s="5">
        <v>1.4673976397839132E-4</v>
      </c>
    </row>
    <row r="31" spans="1:37">
      <c r="A31" s="1" t="s">
        <v>124</v>
      </c>
      <c r="C31" s="1" t="s">
        <v>64</v>
      </c>
      <c r="E31" s="1" t="s">
        <v>64</v>
      </c>
      <c r="G31" s="1" t="s">
        <v>125</v>
      </c>
      <c r="I31" s="1" t="s">
        <v>126</v>
      </c>
      <c r="K31" s="3">
        <v>0</v>
      </c>
      <c r="M31" s="3">
        <v>0</v>
      </c>
      <c r="O31" s="3">
        <v>14500</v>
      </c>
      <c r="Q31" s="3">
        <v>12666499187</v>
      </c>
      <c r="S31" s="3">
        <v>14325444867</v>
      </c>
      <c r="U31" s="3">
        <v>0</v>
      </c>
      <c r="W31" s="3">
        <v>0</v>
      </c>
      <c r="Y31" s="3">
        <v>14500</v>
      </c>
      <c r="AA31" s="3">
        <v>14500000000</v>
      </c>
      <c r="AC31" s="3">
        <v>0</v>
      </c>
      <c r="AE31" s="3">
        <v>0</v>
      </c>
      <c r="AG31" s="3">
        <v>0</v>
      </c>
      <c r="AI31" s="3">
        <v>0</v>
      </c>
      <c r="AK31" s="5">
        <v>0</v>
      </c>
    </row>
    <row r="32" spans="1:37">
      <c r="A32" s="1" t="s">
        <v>127</v>
      </c>
      <c r="C32" s="1" t="s">
        <v>64</v>
      </c>
      <c r="E32" s="1" t="s">
        <v>64</v>
      </c>
      <c r="G32" s="1" t="s">
        <v>128</v>
      </c>
      <c r="I32" s="1" t="s">
        <v>129</v>
      </c>
      <c r="K32" s="3">
        <v>0</v>
      </c>
      <c r="M32" s="3">
        <v>0</v>
      </c>
      <c r="O32" s="3">
        <v>1695767</v>
      </c>
      <c r="Q32" s="3">
        <v>1045453705177</v>
      </c>
      <c r="S32" s="3">
        <v>1187804838938</v>
      </c>
      <c r="U32" s="3">
        <v>0</v>
      </c>
      <c r="W32" s="3">
        <v>0</v>
      </c>
      <c r="Y32" s="3">
        <v>0</v>
      </c>
      <c r="AA32" s="3">
        <v>0</v>
      </c>
      <c r="AC32" s="3">
        <v>1695767</v>
      </c>
      <c r="AE32" s="3">
        <v>722000</v>
      </c>
      <c r="AG32" s="3">
        <v>1045453705177</v>
      </c>
      <c r="AI32" s="3">
        <v>1224296330678</v>
      </c>
      <c r="AK32" s="5">
        <v>4.7417997370794562E-3</v>
      </c>
    </row>
    <row r="33" spans="1:37">
      <c r="A33" s="1" t="s">
        <v>130</v>
      </c>
      <c r="C33" s="1" t="s">
        <v>64</v>
      </c>
      <c r="E33" s="1" t="s">
        <v>64</v>
      </c>
      <c r="G33" s="1" t="s">
        <v>131</v>
      </c>
      <c r="I33" s="1" t="s">
        <v>132</v>
      </c>
      <c r="K33" s="3">
        <v>0</v>
      </c>
      <c r="M33" s="3">
        <v>0</v>
      </c>
      <c r="O33" s="3">
        <v>438031</v>
      </c>
      <c r="Q33" s="3">
        <v>331564825255</v>
      </c>
      <c r="S33" s="3">
        <v>403130589244</v>
      </c>
      <c r="U33" s="3">
        <v>0</v>
      </c>
      <c r="W33" s="3">
        <v>0</v>
      </c>
      <c r="Y33" s="3">
        <v>438031</v>
      </c>
      <c r="AA33" s="3">
        <v>410602134400</v>
      </c>
      <c r="AC33" s="3">
        <v>0</v>
      </c>
      <c r="AE33" s="3">
        <v>0</v>
      </c>
      <c r="AG33" s="3">
        <v>0</v>
      </c>
      <c r="AI33" s="3">
        <v>0</v>
      </c>
      <c r="AK33" s="5">
        <v>0</v>
      </c>
    </row>
    <row r="34" spans="1:37">
      <c r="A34" s="1" t="s">
        <v>133</v>
      </c>
      <c r="C34" s="1" t="s">
        <v>64</v>
      </c>
      <c r="E34" s="1" t="s">
        <v>64</v>
      </c>
      <c r="G34" s="1" t="s">
        <v>134</v>
      </c>
      <c r="I34" s="1" t="s">
        <v>135</v>
      </c>
      <c r="K34" s="3">
        <v>0</v>
      </c>
      <c r="M34" s="3">
        <v>0</v>
      </c>
      <c r="O34" s="3">
        <v>1623872</v>
      </c>
      <c r="Q34" s="3">
        <v>976823755385</v>
      </c>
      <c r="S34" s="3">
        <v>1131811163337</v>
      </c>
      <c r="U34" s="3">
        <v>0</v>
      </c>
      <c r="W34" s="3">
        <v>0</v>
      </c>
      <c r="Y34" s="3">
        <v>0</v>
      </c>
      <c r="AA34" s="3">
        <v>0</v>
      </c>
      <c r="AC34" s="3">
        <v>1623872</v>
      </c>
      <c r="AE34" s="3">
        <v>720160</v>
      </c>
      <c r="AG34" s="3">
        <v>976823755385</v>
      </c>
      <c r="AI34" s="3">
        <v>1169402343423</v>
      </c>
      <c r="AK34" s="5">
        <v>4.5291908385549848E-3</v>
      </c>
    </row>
    <row r="35" spans="1:37">
      <c r="A35" s="1" t="s">
        <v>136</v>
      </c>
      <c r="C35" s="1" t="s">
        <v>64</v>
      </c>
      <c r="E35" s="1" t="s">
        <v>64</v>
      </c>
      <c r="G35" s="1" t="s">
        <v>131</v>
      </c>
      <c r="I35" s="1" t="s">
        <v>137</v>
      </c>
      <c r="K35" s="3">
        <v>0</v>
      </c>
      <c r="M35" s="3">
        <v>0</v>
      </c>
      <c r="O35" s="3">
        <v>290886</v>
      </c>
      <c r="Q35" s="3">
        <v>222340684748</v>
      </c>
      <c r="S35" s="3">
        <v>272866673746</v>
      </c>
      <c r="U35" s="3">
        <v>0</v>
      </c>
      <c r="W35" s="3">
        <v>0</v>
      </c>
      <c r="Y35" s="3">
        <v>0</v>
      </c>
      <c r="AA35" s="3">
        <v>0</v>
      </c>
      <c r="AC35" s="3">
        <v>290886</v>
      </c>
      <c r="AE35" s="3">
        <v>959010</v>
      </c>
      <c r="AG35" s="3">
        <v>222340684748</v>
      </c>
      <c r="AI35" s="3">
        <v>278951773059</v>
      </c>
      <c r="AK35" s="5">
        <v>1.0804030127383468E-3</v>
      </c>
    </row>
    <row r="36" spans="1:37">
      <c r="A36" s="1" t="s">
        <v>138</v>
      </c>
      <c r="C36" s="1" t="s">
        <v>64</v>
      </c>
      <c r="E36" s="1" t="s">
        <v>64</v>
      </c>
      <c r="G36" s="1" t="s">
        <v>139</v>
      </c>
      <c r="I36" s="1" t="s">
        <v>140</v>
      </c>
      <c r="K36" s="3">
        <v>0</v>
      </c>
      <c r="M36" s="3">
        <v>0</v>
      </c>
      <c r="O36" s="3">
        <v>557500</v>
      </c>
      <c r="Q36" s="3">
        <v>539987658028</v>
      </c>
      <c r="S36" s="3">
        <v>550944750063</v>
      </c>
      <c r="U36" s="3">
        <v>0</v>
      </c>
      <c r="W36" s="3">
        <v>0</v>
      </c>
      <c r="Y36" s="3">
        <v>557500</v>
      </c>
      <c r="AA36" s="3">
        <v>557500000000</v>
      </c>
      <c r="AC36" s="3">
        <v>0</v>
      </c>
      <c r="AE36" s="3">
        <v>0</v>
      </c>
      <c r="AG36" s="3">
        <v>0</v>
      </c>
      <c r="AI36" s="3">
        <v>0</v>
      </c>
      <c r="AK36" s="5">
        <v>0</v>
      </c>
    </row>
    <row r="37" spans="1:37">
      <c r="A37" s="1" t="s">
        <v>141</v>
      </c>
      <c r="C37" s="1" t="s">
        <v>64</v>
      </c>
      <c r="E37" s="1" t="s">
        <v>64</v>
      </c>
      <c r="G37" s="1" t="s">
        <v>142</v>
      </c>
      <c r="I37" s="1" t="s">
        <v>143</v>
      </c>
      <c r="K37" s="3">
        <v>18</v>
      </c>
      <c r="M37" s="3">
        <v>18</v>
      </c>
      <c r="O37" s="3">
        <v>450000</v>
      </c>
      <c r="Q37" s="3">
        <v>434843125000</v>
      </c>
      <c r="S37" s="3">
        <v>442057019626</v>
      </c>
      <c r="U37" s="3">
        <v>0</v>
      </c>
      <c r="W37" s="3">
        <v>0</v>
      </c>
      <c r="Y37" s="3">
        <v>0</v>
      </c>
      <c r="AA37" s="3">
        <v>0</v>
      </c>
      <c r="AC37" s="3">
        <v>450000</v>
      </c>
      <c r="AE37" s="3">
        <v>984454</v>
      </c>
      <c r="AG37" s="3">
        <v>434843125000</v>
      </c>
      <c r="AI37" s="3">
        <v>442987133583</v>
      </c>
      <c r="AK37" s="5">
        <v>1.7157253688657138E-3</v>
      </c>
    </row>
    <row r="38" spans="1:37">
      <c r="A38" s="1" t="s">
        <v>144</v>
      </c>
      <c r="C38" s="1" t="s">
        <v>64</v>
      </c>
      <c r="E38" s="1" t="s">
        <v>64</v>
      </c>
      <c r="G38" s="1" t="s">
        <v>145</v>
      </c>
      <c r="I38" s="1" t="s">
        <v>146</v>
      </c>
      <c r="K38" s="3">
        <v>20</v>
      </c>
      <c r="M38" s="3">
        <v>20</v>
      </c>
      <c r="O38" s="3">
        <v>1994901</v>
      </c>
      <c r="Q38" s="3">
        <v>1994909125000</v>
      </c>
      <c r="S38" s="3">
        <v>2007091863326</v>
      </c>
      <c r="U38" s="3">
        <v>0</v>
      </c>
      <c r="W38" s="3">
        <v>0</v>
      </c>
      <c r="Y38" s="3">
        <v>0</v>
      </c>
      <c r="AA38" s="3">
        <v>0</v>
      </c>
      <c r="AC38" s="3">
        <v>1994901</v>
      </c>
      <c r="AE38" s="3">
        <v>1006980</v>
      </c>
      <c r="AG38" s="3">
        <v>1994909125000</v>
      </c>
      <c r="AI38" s="3">
        <v>2008747566995</v>
      </c>
      <c r="AK38" s="5">
        <v>7.7800434799645433E-3</v>
      </c>
    </row>
    <row r="39" spans="1:37">
      <c r="A39" s="1" t="s">
        <v>147</v>
      </c>
      <c r="C39" s="1" t="s">
        <v>64</v>
      </c>
      <c r="E39" s="1" t="s">
        <v>64</v>
      </c>
      <c r="G39" s="1" t="s">
        <v>148</v>
      </c>
      <c r="I39" s="1" t="s">
        <v>149</v>
      </c>
      <c r="K39" s="3">
        <v>18</v>
      </c>
      <c r="M39" s="3">
        <v>18</v>
      </c>
      <c r="O39" s="3">
        <v>5300000</v>
      </c>
      <c r="Q39" s="3">
        <v>4984674375000</v>
      </c>
      <c r="S39" s="3">
        <v>4731430160306</v>
      </c>
      <c r="U39" s="3">
        <v>0</v>
      </c>
      <c r="W39" s="3">
        <v>0</v>
      </c>
      <c r="Y39" s="3">
        <v>0</v>
      </c>
      <c r="AA39" s="3">
        <v>0</v>
      </c>
      <c r="AC39" s="3">
        <v>5300000</v>
      </c>
      <c r="AE39" s="3">
        <v>896285</v>
      </c>
      <c r="AG39" s="3">
        <v>4984674375000</v>
      </c>
      <c r="AI39" s="3">
        <v>4750129690141</v>
      </c>
      <c r="AK39" s="5">
        <v>1.8397640466120087E-2</v>
      </c>
    </row>
    <row r="40" spans="1:37">
      <c r="A40" s="1" t="s">
        <v>150</v>
      </c>
      <c r="C40" s="1" t="s">
        <v>64</v>
      </c>
      <c r="E40" s="1" t="s">
        <v>64</v>
      </c>
      <c r="G40" s="1" t="s">
        <v>151</v>
      </c>
      <c r="I40" s="1" t="s">
        <v>152</v>
      </c>
      <c r="K40" s="3">
        <v>18</v>
      </c>
      <c r="M40" s="3">
        <v>18</v>
      </c>
      <c r="O40" s="3">
        <v>1499535</v>
      </c>
      <c r="Q40" s="3">
        <v>1413574234973</v>
      </c>
      <c r="S40" s="3">
        <v>1439743731508</v>
      </c>
      <c r="U40" s="3">
        <v>1000000</v>
      </c>
      <c r="W40" s="3">
        <v>918985125000</v>
      </c>
      <c r="Y40" s="3">
        <v>0</v>
      </c>
      <c r="AA40" s="3">
        <v>0</v>
      </c>
      <c r="AC40" s="3">
        <v>2499535</v>
      </c>
      <c r="AE40" s="3">
        <v>920062</v>
      </c>
      <c r="AG40" s="3">
        <v>2332559359973</v>
      </c>
      <c r="AI40" s="3">
        <v>2299638491394</v>
      </c>
      <c r="AK40" s="5">
        <v>8.9066878014991135E-3</v>
      </c>
    </row>
    <row r="41" spans="1:37">
      <c r="A41" s="1" t="s">
        <v>153</v>
      </c>
      <c r="C41" s="1" t="s">
        <v>64</v>
      </c>
      <c r="E41" s="1" t="s">
        <v>64</v>
      </c>
      <c r="G41" s="1" t="s">
        <v>154</v>
      </c>
      <c r="I41" s="1" t="s">
        <v>155</v>
      </c>
      <c r="K41" s="3">
        <v>20</v>
      </c>
      <c r="M41" s="3">
        <v>20</v>
      </c>
      <c r="O41" s="3">
        <v>5200000</v>
      </c>
      <c r="Q41" s="3">
        <v>5038157850000</v>
      </c>
      <c r="S41" s="3">
        <v>5067896109975</v>
      </c>
      <c r="U41" s="3">
        <v>0</v>
      </c>
      <c r="W41" s="3">
        <v>0</v>
      </c>
      <c r="Y41" s="3">
        <v>0</v>
      </c>
      <c r="AA41" s="3">
        <v>0</v>
      </c>
      <c r="AC41" s="3">
        <v>5200000</v>
      </c>
      <c r="AE41" s="3">
        <v>975807</v>
      </c>
      <c r="AG41" s="3">
        <v>5038157850000</v>
      </c>
      <c r="AI41" s="3">
        <v>5074002226594</v>
      </c>
      <c r="AK41" s="5">
        <v>1.9652025266366627E-2</v>
      </c>
    </row>
    <row r="42" spans="1:37">
      <c r="A42" s="1" t="s">
        <v>156</v>
      </c>
      <c r="C42" s="1" t="s">
        <v>64</v>
      </c>
      <c r="E42" s="1" t="s">
        <v>64</v>
      </c>
      <c r="G42" s="1" t="s">
        <v>154</v>
      </c>
      <c r="I42" s="1" t="s">
        <v>155</v>
      </c>
      <c r="K42" s="3">
        <v>20</v>
      </c>
      <c r="M42" s="3">
        <v>20</v>
      </c>
      <c r="O42" s="3">
        <v>2000000</v>
      </c>
      <c r="Q42" s="3">
        <v>2000008125000</v>
      </c>
      <c r="S42" s="3">
        <v>1836975424643</v>
      </c>
      <c r="U42" s="3">
        <v>0</v>
      </c>
      <c r="W42" s="3">
        <v>0</v>
      </c>
      <c r="Y42" s="3">
        <v>0</v>
      </c>
      <c r="AA42" s="3">
        <v>0</v>
      </c>
      <c r="AC42" s="3">
        <v>2000000</v>
      </c>
      <c r="AE42" s="3">
        <v>922188</v>
      </c>
      <c r="AG42" s="3">
        <v>2000008125000</v>
      </c>
      <c r="AI42" s="3">
        <v>1844304801619</v>
      </c>
      <c r="AK42" s="5">
        <v>7.1431432115526333E-3</v>
      </c>
    </row>
    <row r="43" spans="1:37">
      <c r="A43" s="1" t="s">
        <v>157</v>
      </c>
      <c r="C43" s="1" t="s">
        <v>64</v>
      </c>
      <c r="E43" s="1" t="s">
        <v>64</v>
      </c>
      <c r="G43" s="1" t="s">
        <v>158</v>
      </c>
      <c r="I43" s="1" t="s">
        <v>159</v>
      </c>
      <c r="K43" s="3">
        <v>21</v>
      </c>
      <c r="M43" s="3">
        <v>21</v>
      </c>
      <c r="O43" s="3">
        <v>2176010</v>
      </c>
      <c r="Q43" s="3">
        <v>2116052107898</v>
      </c>
      <c r="S43" s="3">
        <v>2142398934708</v>
      </c>
      <c r="U43" s="3">
        <v>0</v>
      </c>
      <c r="W43" s="3">
        <v>0</v>
      </c>
      <c r="Y43" s="3">
        <v>0</v>
      </c>
      <c r="AA43" s="3">
        <v>0</v>
      </c>
      <c r="AC43" s="3">
        <v>2176010</v>
      </c>
      <c r="AE43" s="3">
        <v>975309</v>
      </c>
      <c r="AG43" s="3">
        <v>2116052107898</v>
      </c>
      <c r="AI43" s="3">
        <v>2122199898657</v>
      </c>
      <c r="AK43" s="5">
        <v>8.21945363171106E-3</v>
      </c>
    </row>
    <row r="44" spans="1:37">
      <c r="A44" s="1" t="s">
        <v>160</v>
      </c>
      <c r="C44" s="1" t="s">
        <v>64</v>
      </c>
      <c r="E44" s="1" t="s">
        <v>64</v>
      </c>
      <c r="G44" s="1" t="s">
        <v>161</v>
      </c>
      <c r="I44" s="1" t="s">
        <v>162</v>
      </c>
      <c r="K44" s="3">
        <v>18</v>
      </c>
      <c r="M44" s="3">
        <v>18</v>
      </c>
      <c r="O44" s="3">
        <v>3968000</v>
      </c>
      <c r="Q44" s="3">
        <v>3821612733000</v>
      </c>
      <c r="S44" s="3">
        <v>3830168170867</v>
      </c>
      <c r="U44" s="3">
        <v>0</v>
      </c>
      <c r="W44" s="3">
        <v>0</v>
      </c>
      <c r="Y44" s="3">
        <v>0</v>
      </c>
      <c r="AA44" s="3">
        <v>0</v>
      </c>
      <c r="AC44" s="3">
        <v>3968000</v>
      </c>
      <c r="AE44" s="3">
        <v>975020</v>
      </c>
      <c r="AG44" s="3">
        <v>3821612733000</v>
      </c>
      <c r="AI44" s="3">
        <v>3868730763407</v>
      </c>
      <c r="AK44" s="5">
        <v>1.4983910395774385E-2</v>
      </c>
    </row>
    <row r="45" spans="1:37">
      <c r="A45" s="1" t="s">
        <v>163</v>
      </c>
      <c r="C45" s="1" t="s">
        <v>64</v>
      </c>
      <c r="E45" s="1" t="s">
        <v>64</v>
      </c>
      <c r="G45" s="1" t="s">
        <v>164</v>
      </c>
      <c r="I45" s="1" t="s">
        <v>165</v>
      </c>
      <c r="K45" s="3">
        <v>18</v>
      </c>
      <c r="M45" s="3">
        <v>18</v>
      </c>
      <c r="O45" s="3">
        <v>1800000</v>
      </c>
      <c r="Q45" s="3">
        <v>1800008125000</v>
      </c>
      <c r="S45" s="3">
        <v>1707564951893</v>
      </c>
      <c r="U45" s="3">
        <v>0</v>
      </c>
      <c r="W45" s="3">
        <v>0</v>
      </c>
      <c r="Y45" s="3">
        <v>0</v>
      </c>
      <c r="AA45" s="3">
        <v>0</v>
      </c>
      <c r="AC45" s="3">
        <v>1800000</v>
      </c>
      <c r="AE45" s="3">
        <v>953834</v>
      </c>
      <c r="AG45" s="3">
        <v>1800008125000</v>
      </c>
      <c r="AI45" s="3">
        <v>1716835192598</v>
      </c>
      <c r="AK45" s="5">
        <v>6.6494429991157712E-3</v>
      </c>
    </row>
    <row r="46" spans="1:37">
      <c r="A46" s="1" t="s">
        <v>166</v>
      </c>
      <c r="C46" s="1" t="s">
        <v>64</v>
      </c>
      <c r="E46" s="1" t="s">
        <v>64</v>
      </c>
      <c r="G46" s="1" t="s">
        <v>167</v>
      </c>
      <c r="I46" s="1" t="s">
        <v>168</v>
      </c>
      <c r="K46" s="3">
        <v>18</v>
      </c>
      <c r="M46" s="3">
        <v>18</v>
      </c>
      <c r="O46" s="3">
        <v>3000000</v>
      </c>
      <c r="Q46" s="3">
        <v>3000000000000</v>
      </c>
      <c r="S46" s="3">
        <v>2856194972255</v>
      </c>
      <c r="U46" s="3">
        <v>0</v>
      </c>
      <c r="W46" s="3">
        <v>0</v>
      </c>
      <c r="Y46" s="3">
        <v>0</v>
      </c>
      <c r="AA46" s="3">
        <v>0</v>
      </c>
      <c r="AC46" s="3">
        <v>3000000</v>
      </c>
      <c r="AE46" s="3">
        <v>957115</v>
      </c>
      <c r="AG46" s="3">
        <v>3000000000000</v>
      </c>
      <c r="AI46" s="3">
        <v>2871236416377</v>
      </c>
      <c r="AK46" s="5">
        <v>1.1120533275411924E-2</v>
      </c>
    </row>
    <row r="47" spans="1:37">
      <c r="A47" s="1" t="s">
        <v>169</v>
      </c>
      <c r="C47" s="1" t="s">
        <v>64</v>
      </c>
      <c r="E47" s="1" t="s">
        <v>64</v>
      </c>
      <c r="G47" s="1" t="s">
        <v>170</v>
      </c>
      <c r="I47" s="1" t="s">
        <v>105</v>
      </c>
      <c r="K47" s="3">
        <v>18</v>
      </c>
      <c r="M47" s="3">
        <v>18</v>
      </c>
      <c r="O47" s="3">
        <v>3990000</v>
      </c>
      <c r="Q47" s="3">
        <v>3758596250000</v>
      </c>
      <c r="S47" s="3">
        <v>3821049186722</v>
      </c>
      <c r="U47" s="3">
        <v>0</v>
      </c>
      <c r="W47" s="3">
        <v>0</v>
      </c>
      <c r="Y47" s="3">
        <v>0</v>
      </c>
      <c r="AA47" s="3">
        <v>0</v>
      </c>
      <c r="AC47" s="3">
        <v>3990000</v>
      </c>
      <c r="AE47" s="3">
        <v>962385</v>
      </c>
      <c r="AG47" s="3">
        <v>3758596250000</v>
      </c>
      <c r="AI47" s="3">
        <v>3839769541280</v>
      </c>
      <c r="AK47" s="5">
        <v>1.4871741215792232E-2</v>
      </c>
    </row>
    <row r="48" spans="1:37">
      <c r="A48" s="1" t="s">
        <v>171</v>
      </c>
      <c r="C48" s="1" t="s">
        <v>64</v>
      </c>
      <c r="E48" s="1" t="s">
        <v>64</v>
      </c>
      <c r="G48" s="1" t="s">
        <v>170</v>
      </c>
      <c r="I48" s="1" t="s">
        <v>105</v>
      </c>
      <c r="K48" s="3">
        <v>18</v>
      </c>
      <c r="M48" s="3">
        <v>18</v>
      </c>
      <c r="O48" s="3">
        <v>3000000</v>
      </c>
      <c r="Q48" s="3">
        <v>2946428125000</v>
      </c>
      <c r="S48" s="3">
        <v>2894528058591</v>
      </c>
      <c r="U48" s="3">
        <v>0</v>
      </c>
      <c r="W48" s="3">
        <v>0</v>
      </c>
      <c r="Y48" s="3">
        <v>0</v>
      </c>
      <c r="AA48" s="3">
        <v>0</v>
      </c>
      <c r="AC48" s="3">
        <v>3000000</v>
      </c>
      <c r="AE48" s="3">
        <v>966650</v>
      </c>
      <c r="AG48" s="3">
        <v>2946428125000</v>
      </c>
      <c r="AI48" s="3">
        <v>2899838852690</v>
      </c>
      <c r="AK48" s="5">
        <v>1.1231312848616809E-2</v>
      </c>
    </row>
    <row r="49" spans="1:37">
      <c r="A49" s="1" t="s">
        <v>172</v>
      </c>
      <c r="C49" s="1" t="s">
        <v>64</v>
      </c>
      <c r="E49" s="1" t="s">
        <v>64</v>
      </c>
      <c r="G49" s="1" t="s">
        <v>173</v>
      </c>
      <c r="I49" s="1" t="s">
        <v>174</v>
      </c>
      <c r="K49" s="3">
        <v>18</v>
      </c>
      <c r="M49" s="3">
        <v>18</v>
      </c>
      <c r="O49" s="3">
        <v>1763000</v>
      </c>
      <c r="Q49" s="3">
        <v>1731449130565</v>
      </c>
      <c r="S49" s="3">
        <v>1698613407261</v>
      </c>
      <c r="U49" s="3">
        <v>0</v>
      </c>
      <c r="W49" s="3">
        <v>0</v>
      </c>
      <c r="Y49" s="3">
        <v>1000000</v>
      </c>
      <c r="AA49" s="3">
        <v>957817533128</v>
      </c>
      <c r="AC49" s="3">
        <v>763000</v>
      </c>
      <c r="AE49" s="3">
        <v>966575</v>
      </c>
      <c r="AG49" s="3">
        <v>749345256165</v>
      </c>
      <c r="AI49" s="3">
        <v>737468589982</v>
      </c>
      <c r="AK49" s="5">
        <v>2.8562761142512366E-3</v>
      </c>
    </row>
    <row r="50" spans="1:37">
      <c r="A50" s="1" t="s">
        <v>175</v>
      </c>
      <c r="C50" s="1" t="s">
        <v>64</v>
      </c>
      <c r="E50" s="1" t="s">
        <v>64</v>
      </c>
      <c r="G50" s="1" t="s">
        <v>173</v>
      </c>
      <c r="I50" s="1" t="s">
        <v>174</v>
      </c>
      <c r="K50" s="3">
        <v>18</v>
      </c>
      <c r="M50" s="3">
        <v>18</v>
      </c>
      <c r="O50" s="3">
        <v>5000000</v>
      </c>
      <c r="Q50" s="3">
        <v>4699448331333</v>
      </c>
      <c r="S50" s="3">
        <v>4788755859019</v>
      </c>
      <c r="U50" s="3">
        <v>0</v>
      </c>
      <c r="W50" s="3">
        <v>0</v>
      </c>
      <c r="Y50" s="3">
        <v>0</v>
      </c>
      <c r="AA50" s="3">
        <v>0</v>
      </c>
      <c r="AC50" s="3">
        <v>5000000</v>
      </c>
      <c r="AE50" s="3">
        <v>961359</v>
      </c>
      <c r="AG50" s="3">
        <v>4699448331333</v>
      </c>
      <c r="AI50" s="3">
        <v>4806612070064</v>
      </c>
      <c r="AK50" s="5">
        <v>1.8616401339249702E-2</v>
      </c>
    </row>
    <row r="51" spans="1:37">
      <c r="A51" s="1" t="s">
        <v>176</v>
      </c>
      <c r="C51" s="1" t="s">
        <v>64</v>
      </c>
      <c r="E51" s="1" t="s">
        <v>64</v>
      </c>
      <c r="G51" s="1" t="s">
        <v>177</v>
      </c>
      <c r="I51" s="1" t="s">
        <v>178</v>
      </c>
      <c r="K51" s="3">
        <v>18</v>
      </c>
      <c r="M51" s="3">
        <v>18</v>
      </c>
      <c r="O51" s="3">
        <v>2000000</v>
      </c>
      <c r="Q51" s="3">
        <v>2000000000000</v>
      </c>
      <c r="S51" s="3">
        <v>1977531103900</v>
      </c>
      <c r="U51" s="3">
        <v>0</v>
      </c>
      <c r="W51" s="3">
        <v>0</v>
      </c>
      <c r="Y51" s="3">
        <v>0</v>
      </c>
      <c r="AA51" s="3">
        <v>0</v>
      </c>
      <c r="AC51" s="3">
        <v>2000000</v>
      </c>
      <c r="AE51" s="3">
        <v>991680</v>
      </c>
      <c r="AG51" s="3">
        <v>2000000000000</v>
      </c>
      <c r="AI51" s="3">
        <v>1983283488786</v>
      </c>
      <c r="AK51" s="5">
        <v>7.6814190241601722E-3</v>
      </c>
    </row>
    <row r="52" spans="1:37">
      <c r="A52" s="1" t="s">
        <v>179</v>
      </c>
      <c r="C52" s="1" t="s">
        <v>64</v>
      </c>
      <c r="E52" s="1" t="s">
        <v>64</v>
      </c>
      <c r="G52" s="1" t="s">
        <v>180</v>
      </c>
      <c r="I52" s="1" t="s">
        <v>181</v>
      </c>
      <c r="K52" s="3">
        <v>18.5</v>
      </c>
      <c r="M52" s="3">
        <v>18.5</v>
      </c>
      <c r="O52" s="3">
        <v>6694295</v>
      </c>
      <c r="Q52" s="3">
        <v>6335949625000</v>
      </c>
      <c r="S52" s="3">
        <v>6323800289504</v>
      </c>
      <c r="U52" s="3">
        <v>0</v>
      </c>
      <c r="W52" s="3">
        <v>0</v>
      </c>
      <c r="Y52" s="3">
        <v>0</v>
      </c>
      <c r="AA52" s="3">
        <v>0</v>
      </c>
      <c r="AC52" s="3">
        <v>6694295</v>
      </c>
      <c r="AE52" s="3">
        <v>898570</v>
      </c>
      <c r="AG52" s="3">
        <v>6335949625000</v>
      </c>
      <c r="AI52" s="3">
        <v>6015060373529</v>
      </c>
      <c r="AK52" s="5">
        <v>2.3296820371847087E-2</v>
      </c>
    </row>
    <row r="53" spans="1:37">
      <c r="A53" s="1" t="s">
        <v>182</v>
      </c>
      <c r="C53" s="1" t="s">
        <v>64</v>
      </c>
      <c r="E53" s="1" t="s">
        <v>64</v>
      </c>
      <c r="G53" s="1" t="s">
        <v>183</v>
      </c>
      <c r="I53" s="1" t="s">
        <v>184</v>
      </c>
      <c r="K53" s="3">
        <v>0</v>
      </c>
      <c r="M53" s="3">
        <v>0</v>
      </c>
      <c r="O53" s="3">
        <v>2709000</v>
      </c>
      <c r="Q53" s="3">
        <v>2431551673374</v>
      </c>
      <c r="S53" s="3">
        <v>2586847102558</v>
      </c>
      <c r="U53" s="3">
        <v>0</v>
      </c>
      <c r="W53" s="3">
        <v>0</v>
      </c>
      <c r="Y53" s="3">
        <v>0</v>
      </c>
      <c r="AA53" s="3">
        <v>0</v>
      </c>
      <c r="AC53" s="3">
        <v>2709000</v>
      </c>
      <c r="AE53" s="3">
        <v>978359</v>
      </c>
      <c r="AG53" s="3">
        <v>2431551673374</v>
      </c>
      <c r="AI53" s="3">
        <v>2650272236404</v>
      </c>
      <c r="AK53" s="5">
        <v>1.0264720949388118E-2</v>
      </c>
    </row>
    <row r="54" spans="1:37">
      <c r="A54" s="1" t="s">
        <v>185</v>
      </c>
      <c r="C54" s="1" t="s">
        <v>64</v>
      </c>
      <c r="E54" s="1" t="s">
        <v>64</v>
      </c>
      <c r="G54" s="1" t="s">
        <v>183</v>
      </c>
      <c r="I54" s="1" t="s">
        <v>186</v>
      </c>
      <c r="K54" s="3">
        <v>0</v>
      </c>
      <c r="M54" s="3">
        <v>0</v>
      </c>
      <c r="O54" s="3">
        <v>9308688</v>
      </c>
      <c r="Q54" s="3">
        <v>7910952388538</v>
      </c>
      <c r="S54" s="3">
        <v>8730455844449</v>
      </c>
      <c r="U54" s="3">
        <v>0</v>
      </c>
      <c r="W54" s="3">
        <v>0</v>
      </c>
      <c r="Y54" s="3">
        <v>0</v>
      </c>
      <c r="AA54" s="3">
        <v>0</v>
      </c>
      <c r="AC54" s="3">
        <v>9308688</v>
      </c>
      <c r="AE54" s="3">
        <v>955143</v>
      </c>
      <c r="AG54" s="3">
        <v>7910952388538</v>
      </c>
      <c r="AI54" s="3">
        <v>8890791229076</v>
      </c>
      <c r="AK54" s="5">
        <v>3.4434760977445834E-2</v>
      </c>
    </row>
    <row r="55" spans="1:37">
      <c r="A55" s="1" t="s">
        <v>187</v>
      </c>
      <c r="C55" s="1" t="s">
        <v>64</v>
      </c>
      <c r="E55" s="1" t="s">
        <v>64</v>
      </c>
      <c r="G55" s="1" t="s">
        <v>183</v>
      </c>
      <c r="I55" s="1" t="s">
        <v>6</v>
      </c>
      <c r="K55" s="3">
        <v>0</v>
      </c>
      <c r="M55" s="3">
        <v>0</v>
      </c>
      <c r="O55" s="3">
        <v>89979</v>
      </c>
      <c r="Q55" s="3">
        <v>77438928036</v>
      </c>
      <c r="S55" s="3">
        <v>88211631731</v>
      </c>
      <c r="U55" s="3">
        <v>0</v>
      </c>
      <c r="W55" s="3">
        <v>0</v>
      </c>
      <c r="Y55" s="3">
        <v>89979</v>
      </c>
      <c r="AA55" s="3">
        <v>89979000000</v>
      </c>
      <c r="AC55" s="3">
        <v>0</v>
      </c>
      <c r="AE55" s="3">
        <v>0</v>
      </c>
      <c r="AG55" s="3">
        <v>0</v>
      </c>
      <c r="AI55" s="3">
        <v>0</v>
      </c>
      <c r="AK55" s="5">
        <v>0</v>
      </c>
    </row>
    <row r="56" spans="1:37">
      <c r="A56" s="1" t="s">
        <v>188</v>
      </c>
      <c r="C56" s="1" t="s">
        <v>64</v>
      </c>
      <c r="E56" s="1" t="s">
        <v>64</v>
      </c>
      <c r="G56" s="1" t="s">
        <v>189</v>
      </c>
      <c r="I56" s="1" t="s">
        <v>190</v>
      </c>
      <c r="K56" s="3">
        <v>0</v>
      </c>
      <c r="M56" s="3">
        <v>0</v>
      </c>
      <c r="O56" s="3">
        <v>4532551</v>
      </c>
      <c r="Q56" s="3">
        <v>3793564693336</v>
      </c>
      <c r="S56" s="3">
        <v>4421359361491</v>
      </c>
      <c r="U56" s="3">
        <v>0</v>
      </c>
      <c r="W56" s="3">
        <v>0</v>
      </c>
      <c r="Y56" s="3">
        <v>4532551</v>
      </c>
      <c r="AA56" s="3">
        <v>4532551000000</v>
      </c>
      <c r="AC56" s="3">
        <v>0</v>
      </c>
      <c r="AE56" s="3">
        <v>0</v>
      </c>
      <c r="AG56" s="3">
        <v>0</v>
      </c>
      <c r="AI56" s="3">
        <v>0</v>
      </c>
      <c r="AK56" s="5">
        <v>0</v>
      </c>
    </row>
    <row r="57" spans="1:37">
      <c r="A57" s="1" t="s">
        <v>191</v>
      </c>
      <c r="C57" s="1" t="s">
        <v>64</v>
      </c>
      <c r="E57" s="1" t="s">
        <v>64</v>
      </c>
      <c r="G57" s="1" t="s">
        <v>192</v>
      </c>
      <c r="I57" s="1" t="s">
        <v>184</v>
      </c>
      <c r="K57" s="3">
        <v>0</v>
      </c>
      <c r="M57" s="3">
        <v>0</v>
      </c>
      <c r="O57" s="3">
        <v>2879132</v>
      </c>
      <c r="Q57" s="3">
        <v>2515983722333</v>
      </c>
      <c r="S57" s="3">
        <v>2749251882627</v>
      </c>
      <c r="U57" s="3">
        <v>0</v>
      </c>
      <c r="W57" s="3">
        <v>0</v>
      </c>
      <c r="Y57" s="3">
        <v>0</v>
      </c>
      <c r="AA57" s="3">
        <v>0</v>
      </c>
      <c r="AC57" s="3">
        <v>2879132</v>
      </c>
      <c r="AE57" s="3">
        <v>978349</v>
      </c>
      <c r="AG57" s="3">
        <v>2515983722333</v>
      </c>
      <c r="AI57" s="3">
        <v>2816688897883</v>
      </c>
      <c r="AK57" s="5">
        <v>1.0909266278711912E-2</v>
      </c>
    </row>
    <row r="58" spans="1:37">
      <c r="A58" s="1" t="s">
        <v>193</v>
      </c>
      <c r="C58" s="1" t="s">
        <v>64</v>
      </c>
      <c r="E58" s="1" t="s">
        <v>64</v>
      </c>
      <c r="G58" s="1" t="s">
        <v>194</v>
      </c>
      <c r="I58" s="1" t="s">
        <v>195</v>
      </c>
      <c r="K58" s="3">
        <v>0</v>
      </c>
      <c r="M58" s="3">
        <v>0</v>
      </c>
      <c r="O58" s="3">
        <v>5671936</v>
      </c>
      <c r="Q58" s="3">
        <v>4914925023706</v>
      </c>
      <c r="S58" s="3">
        <v>5186068959819</v>
      </c>
      <c r="U58" s="3">
        <v>54000</v>
      </c>
      <c r="W58" s="3">
        <v>50716065169</v>
      </c>
      <c r="Y58" s="3">
        <v>0</v>
      </c>
      <c r="AA58" s="3">
        <v>0</v>
      </c>
      <c r="AC58" s="3">
        <v>5725936</v>
      </c>
      <c r="AE58" s="3">
        <v>935586</v>
      </c>
      <c r="AG58" s="3">
        <v>4965641088875</v>
      </c>
      <c r="AI58" s="3">
        <v>5356899202256</v>
      </c>
      <c r="AK58" s="5">
        <v>2.0747708371184698E-2</v>
      </c>
    </row>
    <row r="59" spans="1:37">
      <c r="A59" s="1" t="s">
        <v>196</v>
      </c>
      <c r="C59" s="1" t="s">
        <v>64</v>
      </c>
      <c r="E59" s="1" t="s">
        <v>64</v>
      </c>
      <c r="G59" s="1" t="s">
        <v>183</v>
      </c>
      <c r="I59" s="1" t="s">
        <v>195</v>
      </c>
      <c r="K59" s="3">
        <v>0</v>
      </c>
      <c r="M59" s="3">
        <v>0</v>
      </c>
      <c r="O59" s="3">
        <v>2447</v>
      </c>
      <c r="Q59" s="3">
        <v>2120826916</v>
      </c>
      <c r="S59" s="3">
        <v>2182896344</v>
      </c>
      <c r="U59" s="3">
        <v>0</v>
      </c>
      <c r="W59" s="3">
        <v>0</v>
      </c>
      <c r="Y59" s="3">
        <v>0</v>
      </c>
      <c r="AA59" s="3">
        <v>0</v>
      </c>
      <c r="AC59" s="3">
        <v>2447</v>
      </c>
      <c r="AE59" s="3">
        <v>926000</v>
      </c>
      <c r="AG59" s="3">
        <v>2120826916</v>
      </c>
      <c r="AI59" s="3">
        <v>2265834195</v>
      </c>
      <c r="AK59" s="5">
        <v>8.775760999109321E-6</v>
      </c>
    </row>
    <row r="60" spans="1:37">
      <c r="A60" s="1" t="s">
        <v>197</v>
      </c>
      <c r="C60" s="1" t="s">
        <v>64</v>
      </c>
      <c r="E60" s="1" t="s">
        <v>64</v>
      </c>
      <c r="G60" s="1" t="s">
        <v>183</v>
      </c>
      <c r="I60" s="1" t="s">
        <v>198</v>
      </c>
      <c r="K60" s="3">
        <v>0</v>
      </c>
      <c r="M60" s="3">
        <v>0</v>
      </c>
      <c r="O60" s="3">
        <v>706967</v>
      </c>
      <c r="Q60" s="3">
        <v>643515186988</v>
      </c>
      <c r="S60" s="3">
        <v>642946725041</v>
      </c>
      <c r="U60" s="3">
        <v>29413</v>
      </c>
      <c r="W60" s="3">
        <v>27237493410</v>
      </c>
      <c r="Y60" s="3">
        <v>0</v>
      </c>
      <c r="AA60" s="3">
        <v>0</v>
      </c>
      <c r="AC60" s="3">
        <v>736380</v>
      </c>
      <c r="AE60" s="3">
        <v>926000</v>
      </c>
      <c r="AG60" s="3">
        <v>670752680398</v>
      </c>
      <c r="AI60" s="3">
        <v>681861456844</v>
      </c>
      <c r="AK60" s="5">
        <v>2.640905143444284E-3</v>
      </c>
    </row>
    <row r="61" spans="1:37">
      <c r="A61" s="1" t="s">
        <v>199</v>
      </c>
      <c r="C61" s="1" t="s">
        <v>64</v>
      </c>
      <c r="E61" s="1" t="s">
        <v>64</v>
      </c>
      <c r="G61" s="1" t="s">
        <v>183</v>
      </c>
      <c r="I61" s="1" t="s">
        <v>200</v>
      </c>
      <c r="K61" s="3">
        <v>0</v>
      </c>
      <c r="M61" s="3">
        <v>0</v>
      </c>
      <c r="O61" s="3">
        <v>9938205</v>
      </c>
      <c r="Q61" s="3">
        <v>8032771214177</v>
      </c>
      <c r="S61" s="3">
        <v>8910909527579</v>
      </c>
      <c r="U61" s="3">
        <v>346830</v>
      </c>
      <c r="W61" s="3">
        <v>316510449530</v>
      </c>
      <c r="Y61" s="3">
        <v>0</v>
      </c>
      <c r="AA61" s="3">
        <v>0</v>
      </c>
      <c r="AC61" s="3">
        <v>10285035</v>
      </c>
      <c r="AE61" s="3">
        <v>907246</v>
      </c>
      <c r="AG61" s="3">
        <v>8349281663707</v>
      </c>
      <c r="AI61" s="3">
        <v>9330704916718</v>
      </c>
      <c r="AK61" s="5">
        <v>3.6138582639022893E-2</v>
      </c>
    </row>
    <row r="62" spans="1:37">
      <c r="A62" s="1" t="s">
        <v>201</v>
      </c>
      <c r="C62" s="1" t="s">
        <v>64</v>
      </c>
      <c r="E62" s="1" t="s">
        <v>64</v>
      </c>
      <c r="G62" s="1" t="s">
        <v>202</v>
      </c>
      <c r="I62" s="1" t="s">
        <v>203</v>
      </c>
      <c r="K62" s="3">
        <v>0</v>
      </c>
      <c r="M62" s="3">
        <v>0</v>
      </c>
      <c r="O62" s="3">
        <v>7092228</v>
      </c>
      <c r="Q62" s="3">
        <v>5762046447198</v>
      </c>
      <c r="S62" s="3">
        <v>5812234953039</v>
      </c>
      <c r="U62" s="3">
        <v>0</v>
      </c>
      <c r="W62" s="3">
        <v>0</v>
      </c>
      <c r="Y62" s="3">
        <v>0</v>
      </c>
      <c r="AA62" s="3">
        <v>0</v>
      </c>
      <c r="AC62" s="3">
        <v>7092228</v>
      </c>
      <c r="AE62" s="3">
        <v>838214</v>
      </c>
      <c r="AG62" s="3">
        <v>5762046447198</v>
      </c>
      <c r="AI62" s="3">
        <v>5944576390602</v>
      </c>
      <c r="AK62" s="5">
        <v>2.3023830146084934E-2</v>
      </c>
    </row>
    <row r="63" spans="1:37">
      <c r="A63" s="1" t="s">
        <v>204</v>
      </c>
      <c r="C63" s="1" t="s">
        <v>64</v>
      </c>
      <c r="E63" s="1" t="s">
        <v>64</v>
      </c>
      <c r="G63" s="1" t="s">
        <v>205</v>
      </c>
      <c r="I63" s="1" t="s">
        <v>206</v>
      </c>
      <c r="K63" s="3">
        <v>0</v>
      </c>
      <c r="M63" s="3">
        <v>0</v>
      </c>
      <c r="O63" s="3">
        <v>671500</v>
      </c>
      <c r="Q63" s="3">
        <v>610952303600</v>
      </c>
      <c r="S63" s="3">
        <v>637947283584</v>
      </c>
      <c r="U63" s="3">
        <v>0</v>
      </c>
      <c r="W63" s="3">
        <v>0</v>
      </c>
      <c r="Y63" s="3">
        <v>0</v>
      </c>
      <c r="AA63" s="3">
        <v>0</v>
      </c>
      <c r="AC63" s="3">
        <v>671500</v>
      </c>
      <c r="AE63" s="3">
        <v>974715</v>
      </c>
      <c r="AG63" s="3">
        <v>610952303600</v>
      </c>
      <c r="AI63" s="3">
        <v>654495990189</v>
      </c>
      <c r="AK63" s="5">
        <v>2.5349164548088493E-3</v>
      </c>
    </row>
    <row r="64" spans="1:37">
      <c r="A64" s="1" t="s">
        <v>207</v>
      </c>
      <c r="C64" s="1" t="s">
        <v>64</v>
      </c>
      <c r="E64" s="1" t="s">
        <v>64</v>
      </c>
      <c r="G64" s="1" t="s">
        <v>208</v>
      </c>
      <c r="I64" s="1" t="s">
        <v>186</v>
      </c>
      <c r="K64" s="3">
        <v>0</v>
      </c>
      <c r="M64" s="3">
        <v>0</v>
      </c>
      <c r="O64" s="3">
        <v>500000</v>
      </c>
      <c r="Q64" s="3">
        <v>460501265154</v>
      </c>
      <c r="S64" s="3">
        <v>468106860156</v>
      </c>
      <c r="U64" s="3">
        <v>0</v>
      </c>
      <c r="W64" s="3">
        <v>0</v>
      </c>
      <c r="Y64" s="3">
        <v>0</v>
      </c>
      <c r="AA64" s="3">
        <v>0</v>
      </c>
      <c r="AC64" s="3">
        <v>500000</v>
      </c>
      <c r="AE64" s="3">
        <v>960210</v>
      </c>
      <c r="AG64" s="3">
        <v>460501265154</v>
      </c>
      <c r="AI64" s="3">
        <v>480086395931</v>
      </c>
      <c r="AK64" s="5">
        <v>1.8594138436569168E-3</v>
      </c>
    </row>
    <row r="65" spans="1:40">
      <c r="A65" s="1" t="s">
        <v>209</v>
      </c>
      <c r="C65" s="1" t="s">
        <v>64</v>
      </c>
      <c r="E65" s="1" t="s">
        <v>64</v>
      </c>
      <c r="G65" s="1" t="s">
        <v>194</v>
      </c>
      <c r="I65" s="1" t="s">
        <v>198</v>
      </c>
      <c r="K65" s="3">
        <v>0</v>
      </c>
      <c r="M65" s="3">
        <v>0</v>
      </c>
      <c r="O65" s="3">
        <v>725000</v>
      </c>
      <c r="Q65" s="3">
        <v>659820287584</v>
      </c>
      <c r="S65" s="3">
        <v>660007173730</v>
      </c>
      <c r="U65" s="3">
        <v>95000</v>
      </c>
      <c r="W65" s="3">
        <v>87973374062</v>
      </c>
      <c r="Y65" s="3">
        <v>0</v>
      </c>
      <c r="AA65" s="3">
        <v>0</v>
      </c>
      <c r="AC65" s="3">
        <v>820000</v>
      </c>
      <c r="AE65" s="3">
        <v>927620</v>
      </c>
      <c r="AG65" s="3">
        <v>747793661646</v>
      </c>
      <c r="AI65" s="3">
        <v>760618924874</v>
      </c>
      <c r="AK65" s="5">
        <v>2.9459392531119041E-3</v>
      </c>
    </row>
    <row r="66" spans="1:40">
      <c r="A66" s="1" t="s">
        <v>210</v>
      </c>
      <c r="C66" s="1" t="s">
        <v>64</v>
      </c>
      <c r="E66" s="1" t="s">
        <v>64</v>
      </c>
      <c r="G66" s="1" t="s">
        <v>211</v>
      </c>
      <c r="I66" s="1" t="s">
        <v>200</v>
      </c>
      <c r="K66" s="3">
        <v>0</v>
      </c>
      <c r="M66" s="3">
        <v>0</v>
      </c>
      <c r="O66" s="3">
        <v>517043</v>
      </c>
      <c r="Q66" s="3">
        <v>445554635693</v>
      </c>
      <c r="S66" s="3">
        <v>464028110713</v>
      </c>
      <c r="U66" s="3">
        <v>378100</v>
      </c>
      <c r="W66" s="3">
        <v>346157712139</v>
      </c>
      <c r="Y66" s="3">
        <v>0</v>
      </c>
      <c r="AA66" s="3">
        <v>0</v>
      </c>
      <c r="AC66" s="3">
        <v>895143</v>
      </c>
      <c r="AE66" s="3">
        <v>917000</v>
      </c>
      <c r="AG66" s="3">
        <v>791712347832</v>
      </c>
      <c r="AI66" s="3">
        <v>820814323212</v>
      </c>
      <c r="AK66" s="5">
        <v>3.1790809499872442E-3</v>
      </c>
    </row>
    <row r="67" spans="1:40">
      <c r="A67" s="1" t="s">
        <v>212</v>
      </c>
      <c r="C67" s="1" t="s">
        <v>64</v>
      </c>
      <c r="E67" s="1" t="s">
        <v>64</v>
      </c>
      <c r="G67" s="1" t="s">
        <v>213</v>
      </c>
      <c r="I67" s="1" t="s">
        <v>206</v>
      </c>
      <c r="K67" s="3">
        <v>0</v>
      </c>
      <c r="M67" s="3">
        <v>0</v>
      </c>
      <c r="O67" s="3">
        <v>1485300</v>
      </c>
      <c r="Q67" s="3">
        <v>1252025728066</v>
      </c>
      <c r="S67" s="3">
        <v>1413646287281</v>
      </c>
      <c r="U67" s="3">
        <v>0</v>
      </c>
      <c r="W67" s="3">
        <v>0</v>
      </c>
      <c r="Y67" s="3">
        <v>0</v>
      </c>
      <c r="AA67" s="3">
        <v>0</v>
      </c>
      <c r="AC67" s="3">
        <v>1485300</v>
      </c>
      <c r="AE67" s="3">
        <v>975599</v>
      </c>
      <c r="AG67" s="3">
        <v>1252025728066</v>
      </c>
      <c r="AI67" s="3">
        <v>1449002231630</v>
      </c>
      <c r="AK67" s="5">
        <v>5.6121040542249055E-3</v>
      </c>
    </row>
    <row r="68" spans="1:40">
      <c r="A68" s="1" t="s">
        <v>214</v>
      </c>
      <c r="C68" s="1" t="s">
        <v>64</v>
      </c>
      <c r="E68" s="1" t="s">
        <v>64</v>
      </c>
      <c r="G68" s="1" t="s">
        <v>208</v>
      </c>
      <c r="I68" s="1" t="s">
        <v>186</v>
      </c>
      <c r="K68" s="3">
        <v>0</v>
      </c>
      <c r="M68" s="3">
        <v>0</v>
      </c>
      <c r="O68" s="3">
        <v>500000</v>
      </c>
      <c r="Q68" s="3">
        <v>460501265154</v>
      </c>
      <c r="S68" s="3">
        <v>460467156206</v>
      </c>
      <c r="U68" s="3">
        <v>0</v>
      </c>
      <c r="W68" s="3">
        <v>0</v>
      </c>
      <c r="Y68" s="3">
        <v>0</v>
      </c>
      <c r="AA68" s="3">
        <v>0</v>
      </c>
      <c r="AC68" s="3">
        <v>500000</v>
      </c>
      <c r="AE68" s="3">
        <v>950000</v>
      </c>
      <c r="AG68" s="3">
        <v>460501265154</v>
      </c>
      <c r="AI68" s="3">
        <v>474981593750</v>
      </c>
      <c r="AK68" s="5">
        <v>1.839642527650192E-3</v>
      </c>
    </row>
    <row r="69" spans="1:40">
      <c r="A69" s="1" t="s">
        <v>215</v>
      </c>
      <c r="C69" s="1" t="s">
        <v>64</v>
      </c>
      <c r="E69" s="1" t="s">
        <v>64</v>
      </c>
      <c r="G69" s="1" t="s">
        <v>216</v>
      </c>
      <c r="I69" s="1" t="s">
        <v>198</v>
      </c>
      <c r="K69" s="3">
        <v>0</v>
      </c>
      <c r="M69" s="3">
        <v>0</v>
      </c>
      <c r="O69" s="3">
        <v>1180000</v>
      </c>
      <c r="Q69" s="3">
        <v>1050977010170</v>
      </c>
      <c r="S69" s="3">
        <v>1068612609656</v>
      </c>
      <c r="U69" s="3">
        <v>0</v>
      </c>
      <c r="W69" s="3">
        <v>0</v>
      </c>
      <c r="Y69" s="3">
        <v>0</v>
      </c>
      <c r="AA69" s="3">
        <v>0</v>
      </c>
      <c r="AC69" s="3">
        <v>1180000</v>
      </c>
      <c r="AE69" s="3">
        <v>928359</v>
      </c>
      <c r="AG69" s="3">
        <v>1050977010170</v>
      </c>
      <c r="AI69" s="3">
        <v>1095422142713</v>
      </c>
      <c r="AK69" s="5">
        <v>4.2426594756115911E-3</v>
      </c>
    </row>
    <row r="70" spans="1:40">
      <c r="A70" s="1" t="s">
        <v>217</v>
      </c>
      <c r="C70" s="1" t="s">
        <v>64</v>
      </c>
      <c r="E70" s="1" t="s">
        <v>64</v>
      </c>
      <c r="G70" s="1" t="s">
        <v>211</v>
      </c>
      <c r="I70" s="1" t="s">
        <v>200</v>
      </c>
      <c r="K70" s="3">
        <v>0</v>
      </c>
      <c r="M70" s="3">
        <v>0</v>
      </c>
      <c r="O70" s="3">
        <v>1731077</v>
      </c>
      <c r="Q70" s="3">
        <v>1503349064648</v>
      </c>
      <c r="S70" s="3">
        <v>1543277895533</v>
      </c>
      <c r="U70" s="3">
        <v>330000</v>
      </c>
      <c r="W70" s="3">
        <v>296652346595</v>
      </c>
      <c r="Y70" s="3">
        <v>0</v>
      </c>
      <c r="AA70" s="3">
        <v>0</v>
      </c>
      <c r="AC70" s="3">
        <v>2061077</v>
      </c>
      <c r="AE70" s="3">
        <v>912389</v>
      </c>
      <c r="AG70" s="3">
        <v>1800001411243</v>
      </c>
      <c r="AI70" s="3">
        <v>1880432714406</v>
      </c>
      <c r="AK70" s="5">
        <v>7.2830695701162958E-3</v>
      </c>
    </row>
    <row r="71" spans="1:40">
      <c r="A71" s="1" t="s">
        <v>218</v>
      </c>
      <c r="C71" s="1" t="s">
        <v>64</v>
      </c>
      <c r="E71" s="1" t="s">
        <v>64</v>
      </c>
      <c r="G71" s="1" t="s">
        <v>65</v>
      </c>
      <c r="I71" s="1" t="s">
        <v>219</v>
      </c>
      <c r="K71" s="3">
        <v>0</v>
      </c>
      <c r="M71" s="3">
        <v>0</v>
      </c>
      <c r="O71" s="3">
        <v>3240000</v>
      </c>
      <c r="Q71" s="3">
        <v>2666482245724</v>
      </c>
      <c r="S71" s="3">
        <v>2801419000807</v>
      </c>
      <c r="U71" s="3">
        <v>595000</v>
      </c>
      <c r="W71" s="3">
        <v>526544758812</v>
      </c>
      <c r="Y71" s="3">
        <v>0</v>
      </c>
      <c r="AA71" s="3">
        <v>0</v>
      </c>
      <c r="AC71" s="3">
        <v>3835000</v>
      </c>
      <c r="AE71" s="3">
        <v>886113</v>
      </c>
      <c r="AG71" s="3">
        <v>3193027004536</v>
      </c>
      <c r="AI71" s="3">
        <v>3398113252261</v>
      </c>
      <c r="AK71" s="5">
        <v>1.3161170316678277E-2</v>
      </c>
    </row>
    <row r="72" spans="1:40">
      <c r="A72" s="1" t="s">
        <v>220</v>
      </c>
      <c r="C72" s="1" t="s">
        <v>64</v>
      </c>
      <c r="E72" s="1" t="s">
        <v>64</v>
      </c>
      <c r="G72" s="1" t="s">
        <v>211</v>
      </c>
      <c r="I72" s="1" t="s">
        <v>200</v>
      </c>
      <c r="K72" s="3">
        <v>0</v>
      </c>
      <c r="M72" s="3">
        <v>0</v>
      </c>
      <c r="O72" s="3">
        <v>10000</v>
      </c>
      <c r="Q72" s="3">
        <v>8901044900</v>
      </c>
      <c r="S72" s="3">
        <v>8839257465</v>
      </c>
      <c r="U72" s="3">
        <v>600000</v>
      </c>
      <c r="W72" s="3">
        <v>542610831000</v>
      </c>
      <c r="Y72" s="3">
        <v>0</v>
      </c>
      <c r="AA72" s="3">
        <v>0</v>
      </c>
      <c r="AC72" s="3">
        <v>610000</v>
      </c>
      <c r="AE72" s="3">
        <v>920000</v>
      </c>
      <c r="AG72" s="3">
        <v>551511875900</v>
      </c>
      <c r="AI72" s="3">
        <v>561178253500</v>
      </c>
      <c r="AK72" s="5">
        <v>2.1734892347732375E-3</v>
      </c>
    </row>
    <row r="73" spans="1:40">
      <c r="A73" s="1" t="s">
        <v>221</v>
      </c>
      <c r="C73" s="1" t="s">
        <v>64</v>
      </c>
      <c r="E73" s="1" t="s">
        <v>64</v>
      </c>
      <c r="G73" s="1" t="s">
        <v>65</v>
      </c>
      <c r="I73" s="1" t="s">
        <v>219</v>
      </c>
      <c r="K73" s="3">
        <v>0</v>
      </c>
      <c r="M73" s="3">
        <v>0</v>
      </c>
      <c r="O73" s="3">
        <v>1614000</v>
      </c>
      <c r="Q73" s="3">
        <v>1320276153123</v>
      </c>
      <c r="S73" s="3">
        <v>1411253300231</v>
      </c>
      <c r="U73" s="3">
        <v>78000</v>
      </c>
      <c r="W73" s="3">
        <v>68646559941</v>
      </c>
      <c r="Y73" s="3">
        <v>0</v>
      </c>
      <c r="AA73" s="3">
        <v>0</v>
      </c>
      <c r="AC73" s="3">
        <v>1692000</v>
      </c>
      <c r="AE73" s="3">
        <v>894411</v>
      </c>
      <c r="AG73" s="3">
        <v>1388922713064</v>
      </c>
      <c r="AI73" s="3">
        <v>1513285962418</v>
      </c>
      <c r="AK73" s="5">
        <v>5.8610801967738414E-3</v>
      </c>
    </row>
    <row r="74" spans="1:40">
      <c r="A74" s="1" t="s">
        <v>222</v>
      </c>
      <c r="C74" s="1" t="s">
        <v>64</v>
      </c>
      <c r="E74" s="1" t="s">
        <v>64</v>
      </c>
      <c r="G74" s="1" t="s">
        <v>213</v>
      </c>
      <c r="I74" s="1" t="s">
        <v>6</v>
      </c>
      <c r="K74" s="3">
        <v>0</v>
      </c>
      <c r="M74" s="3">
        <v>0</v>
      </c>
      <c r="O74" s="3">
        <v>729420</v>
      </c>
      <c r="Q74" s="3">
        <v>668659501986</v>
      </c>
      <c r="S74" s="3">
        <v>711570506714</v>
      </c>
      <c r="U74" s="3">
        <v>0</v>
      </c>
      <c r="W74" s="3">
        <v>0</v>
      </c>
      <c r="Y74" s="3">
        <v>729420</v>
      </c>
      <c r="AA74" s="3">
        <v>729420000000</v>
      </c>
      <c r="AC74" s="3">
        <v>0</v>
      </c>
      <c r="AE74" s="3">
        <v>0</v>
      </c>
      <c r="AG74" s="3">
        <v>0</v>
      </c>
      <c r="AI74" s="3">
        <v>0</v>
      </c>
      <c r="AK74" s="5">
        <v>0</v>
      </c>
    </row>
    <row r="75" spans="1:40">
      <c r="A75" s="1" t="s">
        <v>352</v>
      </c>
      <c r="C75" s="1" t="s">
        <v>64</v>
      </c>
      <c r="E75" s="1" t="s">
        <v>64</v>
      </c>
      <c r="G75" s="1" t="s">
        <v>216</v>
      </c>
      <c r="I75" s="1" t="s">
        <v>198</v>
      </c>
      <c r="K75" s="3">
        <v>0</v>
      </c>
      <c r="M75" s="3">
        <v>0</v>
      </c>
      <c r="O75" s="3">
        <v>2150000</v>
      </c>
      <c r="Q75" s="3">
        <v>1892363959166</v>
      </c>
      <c r="S75" s="3">
        <v>1970149240859</v>
      </c>
      <c r="U75" s="3">
        <v>77500</v>
      </c>
      <c r="W75" s="3">
        <v>71767780892</v>
      </c>
      <c r="Y75" s="3">
        <v>0</v>
      </c>
      <c r="AA75" s="3">
        <v>0</v>
      </c>
      <c r="AC75" s="3">
        <v>2227500</v>
      </c>
      <c r="AE75" s="3">
        <v>936609</v>
      </c>
      <c r="AG75" s="3">
        <v>1964131740058</v>
      </c>
      <c r="AI75" s="3">
        <v>2086214716765</v>
      </c>
      <c r="AK75" s="5">
        <v>8.0800800815675686E-3</v>
      </c>
      <c r="AN75" s="3"/>
    </row>
    <row r="76" spans="1:40">
      <c r="A76" s="1" t="s">
        <v>223</v>
      </c>
      <c r="C76" s="1" t="s">
        <v>64</v>
      </c>
      <c r="E76" s="1" t="s">
        <v>64</v>
      </c>
      <c r="G76" s="1" t="s">
        <v>65</v>
      </c>
      <c r="I76" s="1" t="s">
        <v>219</v>
      </c>
      <c r="K76" s="3">
        <v>0</v>
      </c>
      <c r="M76" s="3">
        <v>0</v>
      </c>
      <c r="O76" s="3">
        <v>14725737</v>
      </c>
      <c r="Q76" s="3">
        <v>11877220881856</v>
      </c>
      <c r="S76" s="3">
        <v>12784184218577</v>
      </c>
      <c r="U76" s="3">
        <v>861223</v>
      </c>
      <c r="W76" s="3">
        <v>769020099064</v>
      </c>
      <c r="Y76" s="3">
        <v>0</v>
      </c>
      <c r="AA76" s="3">
        <v>0</v>
      </c>
      <c r="AC76" s="3">
        <v>15586960</v>
      </c>
      <c r="AE76" s="3">
        <v>889109</v>
      </c>
      <c r="AG76" s="3">
        <v>12646240980920</v>
      </c>
      <c r="AI76" s="3">
        <v>13857976111442</v>
      </c>
      <c r="AK76" s="5">
        <v>5.3673073940602861E-2</v>
      </c>
    </row>
    <row r="77" spans="1:40">
      <c r="A77" s="1" t="s">
        <v>224</v>
      </c>
      <c r="C77" s="1" t="s">
        <v>64</v>
      </c>
      <c r="E77" s="1" t="s">
        <v>64</v>
      </c>
      <c r="G77" s="1" t="s">
        <v>225</v>
      </c>
      <c r="I77" s="1" t="s">
        <v>226</v>
      </c>
      <c r="K77" s="3">
        <v>0</v>
      </c>
      <c r="M77" s="3">
        <v>0</v>
      </c>
      <c r="O77" s="3">
        <v>6095000</v>
      </c>
      <c r="Q77" s="3">
        <v>5006711814230</v>
      </c>
      <c r="S77" s="3">
        <v>5147246363031</v>
      </c>
      <c r="U77" s="3">
        <v>0</v>
      </c>
      <c r="W77" s="3">
        <v>0</v>
      </c>
      <c r="Y77" s="3">
        <v>0</v>
      </c>
      <c r="AA77" s="3">
        <v>0</v>
      </c>
      <c r="AC77" s="3">
        <v>6095000</v>
      </c>
      <c r="AE77" s="3">
        <v>865462</v>
      </c>
      <c r="AG77" s="3">
        <v>5006711814230</v>
      </c>
      <c r="AI77" s="3">
        <v>5274788460025</v>
      </c>
      <c r="AK77" s="5">
        <v>2.0429686756510142E-2</v>
      </c>
    </row>
    <row r="78" spans="1:40">
      <c r="A78" s="1" t="s">
        <v>227</v>
      </c>
      <c r="C78" s="1" t="s">
        <v>64</v>
      </c>
      <c r="E78" s="1" t="s">
        <v>64</v>
      </c>
      <c r="G78" s="1" t="s">
        <v>228</v>
      </c>
      <c r="I78" s="1" t="s">
        <v>229</v>
      </c>
      <c r="K78" s="3">
        <v>16</v>
      </c>
      <c r="M78" s="3">
        <v>16</v>
      </c>
      <c r="O78" s="3">
        <v>1370000</v>
      </c>
      <c r="Q78" s="3">
        <v>1274834225000</v>
      </c>
      <c r="S78" s="3">
        <v>1270773715610</v>
      </c>
      <c r="U78" s="3">
        <v>0</v>
      </c>
      <c r="W78" s="3">
        <v>0</v>
      </c>
      <c r="Y78" s="3">
        <v>0</v>
      </c>
      <c r="AA78" s="3">
        <v>0</v>
      </c>
      <c r="AC78" s="3">
        <v>1370000</v>
      </c>
      <c r="AE78" s="3">
        <v>916192</v>
      </c>
      <c r="AG78" s="3">
        <v>1274834225000</v>
      </c>
      <c r="AI78" s="3">
        <v>1255134401657</v>
      </c>
      <c r="AK78" s="5">
        <v>4.8612381060397563E-3</v>
      </c>
    </row>
    <row r="79" spans="1:40">
      <c r="A79" s="1" t="s">
        <v>230</v>
      </c>
      <c r="C79" s="1" t="s">
        <v>64</v>
      </c>
      <c r="E79" s="1" t="s">
        <v>64</v>
      </c>
      <c r="G79" s="1" t="s">
        <v>231</v>
      </c>
      <c r="I79" s="1" t="s">
        <v>232</v>
      </c>
      <c r="K79" s="3">
        <v>16</v>
      </c>
      <c r="M79" s="3">
        <v>16</v>
      </c>
      <c r="O79" s="3">
        <v>920000</v>
      </c>
      <c r="Q79" s="3">
        <v>871414799995</v>
      </c>
      <c r="S79" s="3">
        <v>885115180457</v>
      </c>
      <c r="U79" s="3">
        <v>0</v>
      </c>
      <c r="W79" s="3">
        <v>0</v>
      </c>
      <c r="Y79" s="3">
        <v>0</v>
      </c>
      <c r="AA79" s="3">
        <v>0</v>
      </c>
      <c r="AC79" s="3">
        <v>920000</v>
      </c>
      <c r="AE79" s="3">
        <v>962699</v>
      </c>
      <c r="AG79" s="3">
        <v>871414799995</v>
      </c>
      <c r="AI79" s="3">
        <v>885648759780</v>
      </c>
      <c r="AK79" s="5">
        <v>3.430190021025287E-3</v>
      </c>
    </row>
    <row r="80" spans="1:40">
      <c r="A80" s="1" t="s">
        <v>233</v>
      </c>
      <c r="C80" s="1" t="s">
        <v>64</v>
      </c>
      <c r="E80" s="1" t="s">
        <v>64</v>
      </c>
      <c r="G80" s="1" t="s">
        <v>234</v>
      </c>
      <c r="I80" s="1" t="s">
        <v>235</v>
      </c>
      <c r="K80" s="3">
        <v>18</v>
      </c>
      <c r="M80" s="3">
        <v>18</v>
      </c>
      <c r="O80" s="3">
        <v>730521</v>
      </c>
      <c r="Q80" s="3">
        <v>718458092022</v>
      </c>
      <c r="S80" s="3">
        <v>721270952563</v>
      </c>
      <c r="U80" s="3">
        <v>0</v>
      </c>
      <c r="W80" s="3">
        <v>0</v>
      </c>
      <c r="Y80" s="3">
        <v>730521</v>
      </c>
      <c r="AA80" s="3">
        <v>730521000000</v>
      </c>
      <c r="AC80" s="3">
        <v>0</v>
      </c>
      <c r="AE80" s="3">
        <v>0</v>
      </c>
      <c r="AG80" s="3">
        <v>0</v>
      </c>
      <c r="AI80" s="3">
        <v>0</v>
      </c>
      <c r="AK80" s="5">
        <v>0</v>
      </c>
    </row>
    <row r="81" spans="1:37">
      <c r="A81" s="1" t="s">
        <v>236</v>
      </c>
      <c r="C81" s="1" t="s">
        <v>64</v>
      </c>
      <c r="E81" s="1" t="s">
        <v>64</v>
      </c>
      <c r="G81" s="1" t="s">
        <v>237</v>
      </c>
      <c r="I81" s="1" t="s">
        <v>238</v>
      </c>
      <c r="K81" s="3">
        <v>18</v>
      </c>
      <c r="M81" s="3">
        <v>18</v>
      </c>
      <c r="O81" s="3">
        <v>290000</v>
      </c>
      <c r="Q81" s="3">
        <v>283080600000</v>
      </c>
      <c r="S81" s="3">
        <v>282954795076</v>
      </c>
      <c r="U81" s="3">
        <v>0</v>
      </c>
      <c r="W81" s="3">
        <v>0</v>
      </c>
      <c r="Y81" s="3">
        <v>0</v>
      </c>
      <c r="AA81" s="3">
        <v>0</v>
      </c>
      <c r="AC81" s="3">
        <v>290000</v>
      </c>
      <c r="AE81" s="3">
        <v>974414</v>
      </c>
      <c r="AG81" s="3">
        <v>283080600000</v>
      </c>
      <c r="AI81" s="3">
        <v>282569110022</v>
      </c>
      <c r="AK81" s="5">
        <v>1.094413254401476E-3</v>
      </c>
    </row>
    <row r="82" spans="1:37">
      <c r="A82" s="1" t="s">
        <v>239</v>
      </c>
      <c r="C82" s="1" t="s">
        <v>64</v>
      </c>
      <c r="E82" s="1" t="s">
        <v>64</v>
      </c>
      <c r="G82" s="1" t="s">
        <v>237</v>
      </c>
      <c r="I82" s="1" t="s">
        <v>240</v>
      </c>
      <c r="K82" s="3">
        <v>18</v>
      </c>
      <c r="M82" s="3">
        <v>18</v>
      </c>
      <c r="O82" s="3">
        <v>5905800</v>
      </c>
      <c r="Q82" s="3">
        <v>5469964066382</v>
      </c>
      <c r="S82" s="3">
        <v>5352414017319</v>
      </c>
      <c r="U82" s="3">
        <v>0</v>
      </c>
      <c r="W82" s="3">
        <v>0</v>
      </c>
      <c r="Y82" s="3">
        <v>0</v>
      </c>
      <c r="AA82" s="3">
        <v>0</v>
      </c>
      <c r="AC82" s="3">
        <v>5905800</v>
      </c>
      <c r="AE82" s="3">
        <v>878794</v>
      </c>
      <c r="AG82" s="3">
        <v>5469964066382</v>
      </c>
      <c r="AI82" s="3">
        <v>5189780493412</v>
      </c>
      <c r="AK82" s="5">
        <v>2.0100443955045601E-2</v>
      </c>
    </row>
    <row r="83" spans="1:37">
      <c r="A83" s="1" t="s">
        <v>241</v>
      </c>
      <c r="C83" s="1" t="s">
        <v>64</v>
      </c>
      <c r="E83" s="1" t="s">
        <v>64</v>
      </c>
      <c r="G83" s="1" t="s">
        <v>242</v>
      </c>
      <c r="I83" s="1" t="s">
        <v>243</v>
      </c>
      <c r="K83" s="3">
        <v>18</v>
      </c>
      <c r="M83" s="3">
        <v>18</v>
      </c>
      <c r="O83" s="3">
        <v>3066800</v>
      </c>
      <c r="Q83" s="3">
        <v>2993196800000</v>
      </c>
      <c r="S83" s="3">
        <v>2963904409053</v>
      </c>
      <c r="U83" s="3">
        <v>0</v>
      </c>
      <c r="W83" s="3">
        <v>0</v>
      </c>
      <c r="Y83" s="3">
        <v>600000</v>
      </c>
      <c r="AA83" s="3">
        <v>587450774330</v>
      </c>
      <c r="AC83" s="3">
        <v>2466800</v>
      </c>
      <c r="AE83" s="3">
        <v>966010</v>
      </c>
      <c r="AG83" s="3">
        <v>2407596800000</v>
      </c>
      <c r="AI83" s="3">
        <v>2382861128553</v>
      </c>
      <c r="AK83" s="5">
        <v>9.2290158760928408E-3</v>
      </c>
    </row>
    <row r="84" spans="1:37">
      <c r="A84" s="1" t="s">
        <v>244</v>
      </c>
      <c r="C84" s="1" t="s">
        <v>64</v>
      </c>
      <c r="E84" s="1" t="s">
        <v>64</v>
      </c>
      <c r="G84" s="1" t="s">
        <v>245</v>
      </c>
      <c r="I84" s="1" t="s">
        <v>246</v>
      </c>
      <c r="K84" s="3">
        <v>18</v>
      </c>
      <c r="M84" s="3">
        <v>18</v>
      </c>
      <c r="O84" s="3">
        <v>195100</v>
      </c>
      <c r="Q84" s="3">
        <v>180357803750</v>
      </c>
      <c r="S84" s="3">
        <v>177331224148</v>
      </c>
      <c r="U84" s="3">
        <v>0</v>
      </c>
      <c r="W84" s="3">
        <v>0</v>
      </c>
      <c r="Y84" s="3">
        <v>0</v>
      </c>
      <c r="AA84" s="3">
        <v>0</v>
      </c>
      <c r="AC84" s="3">
        <v>195100</v>
      </c>
      <c r="AE84" s="3">
        <v>887256</v>
      </c>
      <c r="AG84" s="3">
        <v>180357803750</v>
      </c>
      <c r="AI84" s="3">
        <v>173096937833</v>
      </c>
      <c r="AK84" s="5">
        <v>6.7041858554883901E-4</v>
      </c>
    </row>
    <row r="85" spans="1:37">
      <c r="A85" s="1" t="s">
        <v>247</v>
      </c>
      <c r="C85" s="1" t="s">
        <v>64</v>
      </c>
      <c r="E85" s="1" t="s">
        <v>64</v>
      </c>
      <c r="G85" s="1" t="s">
        <v>248</v>
      </c>
      <c r="I85" s="1" t="s">
        <v>249</v>
      </c>
      <c r="K85" s="3">
        <v>18</v>
      </c>
      <c r="M85" s="3">
        <v>18</v>
      </c>
      <c r="O85" s="3">
        <v>3000000</v>
      </c>
      <c r="Q85" s="3">
        <v>2642220000000</v>
      </c>
      <c r="S85" s="3">
        <v>2469096318810</v>
      </c>
      <c r="U85" s="3">
        <v>0</v>
      </c>
      <c r="W85" s="3">
        <v>0</v>
      </c>
      <c r="Y85" s="3">
        <v>227000</v>
      </c>
      <c r="AA85" s="3">
        <v>204197606381</v>
      </c>
      <c r="AC85" s="3">
        <v>2773000</v>
      </c>
      <c r="AE85" s="3">
        <v>829821</v>
      </c>
      <c r="AG85" s="3">
        <v>2442292020000</v>
      </c>
      <c r="AI85" s="3">
        <v>2301004465621</v>
      </c>
      <c r="AK85" s="5">
        <v>8.9119783313064346E-3</v>
      </c>
    </row>
    <row r="86" spans="1:37">
      <c r="A86" s="1" t="s">
        <v>250</v>
      </c>
      <c r="C86" s="1" t="s">
        <v>64</v>
      </c>
      <c r="E86" s="1" t="s">
        <v>64</v>
      </c>
      <c r="G86" s="1" t="s">
        <v>251</v>
      </c>
      <c r="I86" s="1" t="s">
        <v>252</v>
      </c>
      <c r="K86" s="3">
        <v>18</v>
      </c>
      <c r="M86" s="3">
        <v>18</v>
      </c>
      <c r="O86" s="3">
        <v>1998800</v>
      </c>
      <c r="Q86" s="3">
        <v>1998800000000</v>
      </c>
      <c r="S86" s="3">
        <v>1941449151930</v>
      </c>
      <c r="U86" s="3">
        <v>0</v>
      </c>
      <c r="W86" s="3">
        <v>0</v>
      </c>
      <c r="Y86" s="3">
        <v>600000</v>
      </c>
      <c r="AA86" s="3">
        <v>589107089750</v>
      </c>
      <c r="AC86" s="3">
        <v>1398800</v>
      </c>
      <c r="AE86" s="3">
        <v>969717</v>
      </c>
      <c r="AG86" s="3">
        <v>1398800000000</v>
      </c>
      <c r="AI86" s="3">
        <v>1356387577544</v>
      </c>
      <c r="AK86" s="5">
        <v>5.2533999305659721E-3</v>
      </c>
    </row>
    <row r="87" spans="1:37">
      <c r="A87" s="1" t="s">
        <v>253</v>
      </c>
      <c r="C87" s="1" t="s">
        <v>64</v>
      </c>
      <c r="E87" s="1" t="s">
        <v>64</v>
      </c>
      <c r="G87" s="1" t="s">
        <v>254</v>
      </c>
      <c r="I87" s="1" t="s">
        <v>255</v>
      </c>
      <c r="K87" s="3">
        <v>15</v>
      </c>
      <c r="M87" s="3">
        <v>15</v>
      </c>
      <c r="O87" s="3">
        <v>6200000</v>
      </c>
      <c r="Q87" s="3">
        <v>5801997308587</v>
      </c>
      <c r="S87" s="3">
        <v>5721739673995</v>
      </c>
      <c r="U87" s="3">
        <v>0</v>
      </c>
      <c r="W87" s="3">
        <v>0</v>
      </c>
      <c r="Y87" s="3">
        <v>0</v>
      </c>
      <c r="AA87" s="3">
        <v>0</v>
      </c>
      <c r="AC87" s="3">
        <v>6200000</v>
      </c>
      <c r="AE87" s="3">
        <v>914587</v>
      </c>
      <c r="AG87" s="3">
        <v>5801997308587</v>
      </c>
      <c r="AI87" s="3">
        <v>5670219670473</v>
      </c>
      <c r="AK87" s="5">
        <v>2.1961224148847953E-2</v>
      </c>
    </row>
    <row r="88" spans="1:37">
      <c r="A88" s="1" t="s">
        <v>256</v>
      </c>
      <c r="C88" s="1" t="s">
        <v>64</v>
      </c>
      <c r="E88" s="1" t="s">
        <v>64</v>
      </c>
      <c r="G88" s="1" t="s">
        <v>257</v>
      </c>
      <c r="I88" s="1" t="s">
        <v>258</v>
      </c>
      <c r="K88" s="3">
        <v>17</v>
      </c>
      <c r="M88" s="3">
        <v>17</v>
      </c>
      <c r="O88" s="3">
        <v>135240</v>
      </c>
      <c r="Q88" s="3">
        <v>128424002570</v>
      </c>
      <c r="S88" s="3">
        <v>131272516232</v>
      </c>
      <c r="U88" s="3">
        <v>0</v>
      </c>
      <c r="W88" s="3">
        <v>0</v>
      </c>
      <c r="Y88" s="3">
        <v>0</v>
      </c>
      <c r="AA88" s="3">
        <v>0</v>
      </c>
      <c r="AC88" s="3">
        <v>135240</v>
      </c>
      <c r="AE88" s="3">
        <v>964686</v>
      </c>
      <c r="AG88" s="3">
        <v>128424002570</v>
      </c>
      <c r="AI88" s="3">
        <v>130459079154</v>
      </c>
      <c r="AK88" s="5">
        <v>5.0527867455870442E-4</v>
      </c>
    </row>
    <row r="89" spans="1:37">
      <c r="A89" s="1" t="s">
        <v>259</v>
      </c>
      <c r="C89" s="1" t="s">
        <v>64</v>
      </c>
      <c r="E89" s="1" t="s">
        <v>64</v>
      </c>
      <c r="G89" s="1" t="s">
        <v>125</v>
      </c>
      <c r="I89" s="1" t="s">
        <v>260</v>
      </c>
      <c r="K89" s="3">
        <v>17</v>
      </c>
      <c r="M89" s="3">
        <v>17</v>
      </c>
      <c r="O89" s="3">
        <v>6739380</v>
      </c>
      <c r="Q89" s="3">
        <v>6249693056680</v>
      </c>
      <c r="S89" s="3">
        <v>6387687279286</v>
      </c>
      <c r="U89" s="3">
        <v>0</v>
      </c>
      <c r="W89" s="3">
        <v>0</v>
      </c>
      <c r="Y89" s="3">
        <v>0</v>
      </c>
      <c r="AA89" s="3">
        <v>0</v>
      </c>
      <c r="AC89" s="3">
        <v>6739380</v>
      </c>
      <c r="AE89" s="3">
        <v>939620</v>
      </c>
      <c r="AG89" s="3">
        <v>6249693056680</v>
      </c>
      <c r="AI89" s="3">
        <v>6332210852920</v>
      </c>
      <c r="AK89" s="5">
        <v>2.4525170095772215E-2</v>
      </c>
    </row>
    <row r="90" spans="1:37">
      <c r="A90" s="1" t="s">
        <v>261</v>
      </c>
      <c r="C90" s="1" t="s">
        <v>64</v>
      </c>
      <c r="E90" s="1" t="s">
        <v>64</v>
      </c>
      <c r="G90" s="1" t="s">
        <v>262</v>
      </c>
      <c r="I90" s="1" t="s">
        <v>263</v>
      </c>
      <c r="K90" s="3">
        <v>18</v>
      </c>
      <c r="M90" s="3">
        <v>18</v>
      </c>
      <c r="O90" s="3">
        <v>5000</v>
      </c>
      <c r="Q90" s="3">
        <v>4530025529</v>
      </c>
      <c r="S90" s="3">
        <v>4529674468</v>
      </c>
      <c r="U90" s="3">
        <v>0</v>
      </c>
      <c r="W90" s="3">
        <v>0</v>
      </c>
      <c r="Y90" s="3">
        <v>0</v>
      </c>
      <c r="AA90" s="3">
        <v>0</v>
      </c>
      <c r="AC90" s="3">
        <v>5000</v>
      </c>
      <c r="AE90" s="3">
        <v>903274</v>
      </c>
      <c r="AG90" s="3">
        <v>4530025529</v>
      </c>
      <c r="AI90" s="3">
        <v>4516194990</v>
      </c>
      <c r="AK90" s="5">
        <v>1.7491592255546708E-5</v>
      </c>
    </row>
    <row r="91" spans="1:37">
      <c r="A91" s="1" t="s">
        <v>264</v>
      </c>
      <c r="C91" s="1" t="s">
        <v>64</v>
      </c>
      <c r="E91" s="1" t="s">
        <v>64</v>
      </c>
      <c r="G91" s="1" t="s">
        <v>265</v>
      </c>
      <c r="I91" s="1" t="s">
        <v>266</v>
      </c>
      <c r="K91" s="3">
        <v>18</v>
      </c>
      <c r="M91" s="3">
        <v>18</v>
      </c>
      <c r="O91" s="3">
        <v>125000</v>
      </c>
      <c r="Q91" s="3">
        <v>112094095949</v>
      </c>
      <c r="S91" s="3">
        <v>113798590133</v>
      </c>
      <c r="U91" s="3">
        <v>0</v>
      </c>
      <c r="W91" s="3">
        <v>0</v>
      </c>
      <c r="Y91" s="3">
        <v>0</v>
      </c>
      <c r="AA91" s="3">
        <v>0</v>
      </c>
      <c r="AC91" s="3">
        <v>125000</v>
      </c>
      <c r="AE91" s="3">
        <v>891155</v>
      </c>
      <c r="AG91" s="3">
        <v>112094095949</v>
      </c>
      <c r="AI91" s="3">
        <v>111390058467</v>
      </c>
      <c r="AK91" s="5">
        <v>4.3142279913522343E-4</v>
      </c>
    </row>
    <row r="92" spans="1:37">
      <c r="A92" s="1" t="s">
        <v>267</v>
      </c>
      <c r="C92" s="1" t="s">
        <v>64</v>
      </c>
      <c r="E92" s="1" t="s">
        <v>64</v>
      </c>
      <c r="G92" s="1" t="s">
        <v>268</v>
      </c>
      <c r="I92" s="1" t="s">
        <v>269</v>
      </c>
      <c r="K92" s="3">
        <v>18</v>
      </c>
      <c r="M92" s="3">
        <v>18</v>
      </c>
      <c r="O92" s="3">
        <v>170000</v>
      </c>
      <c r="Q92" s="3">
        <v>151489970005</v>
      </c>
      <c r="S92" s="3">
        <v>151478239990</v>
      </c>
      <c r="U92" s="3">
        <v>0</v>
      </c>
      <c r="W92" s="3">
        <v>0</v>
      </c>
      <c r="Y92" s="3">
        <v>0</v>
      </c>
      <c r="AA92" s="3">
        <v>0</v>
      </c>
      <c r="AC92" s="3">
        <v>170000</v>
      </c>
      <c r="AE92" s="3">
        <v>879831</v>
      </c>
      <c r="AG92" s="3">
        <v>151489970005</v>
      </c>
      <c r="AI92" s="3">
        <v>149565474113</v>
      </c>
      <c r="AK92" s="5">
        <v>5.7927930359183248E-4</v>
      </c>
    </row>
    <row r="93" spans="1:37">
      <c r="A93" s="1" t="s">
        <v>270</v>
      </c>
      <c r="C93" s="1" t="s">
        <v>64</v>
      </c>
      <c r="E93" s="1" t="s">
        <v>64</v>
      </c>
      <c r="G93" s="1" t="s">
        <v>77</v>
      </c>
      <c r="I93" s="1" t="s">
        <v>78</v>
      </c>
      <c r="K93" s="3">
        <v>18</v>
      </c>
      <c r="M93" s="3">
        <v>18</v>
      </c>
      <c r="O93" s="3">
        <v>125000</v>
      </c>
      <c r="Q93" s="3">
        <v>111696632712</v>
      </c>
      <c r="S93" s="3">
        <v>111688046920</v>
      </c>
      <c r="U93" s="3">
        <v>0</v>
      </c>
      <c r="W93" s="3">
        <v>0</v>
      </c>
      <c r="Y93" s="3">
        <v>0</v>
      </c>
      <c r="AA93" s="3">
        <v>0</v>
      </c>
      <c r="AC93" s="3">
        <v>125000</v>
      </c>
      <c r="AE93" s="3">
        <v>882257</v>
      </c>
      <c r="AG93" s="3">
        <v>111696632712</v>
      </c>
      <c r="AI93" s="3">
        <v>110277851567</v>
      </c>
      <c r="AK93" s="5">
        <v>4.2711513092300447E-4</v>
      </c>
    </row>
    <row r="94" spans="1:37">
      <c r="A94" s="1" t="s">
        <v>271</v>
      </c>
      <c r="C94" s="1" t="s">
        <v>64</v>
      </c>
      <c r="E94" s="1" t="s">
        <v>64</v>
      </c>
      <c r="G94" s="1" t="s">
        <v>272</v>
      </c>
      <c r="I94" s="1" t="s">
        <v>273</v>
      </c>
      <c r="K94" s="3">
        <v>16</v>
      </c>
      <c r="M94" s="3">
        <v>16</v>
      </c>
      <c r="O94" s="3">
        <v>2019900</v>
      </c>
      <c r="Q94" s="3">
        <v>1888318664250</v>
      </c>
      <c r="S94" s="3">
        <v>1966524692915</v>
      </c>
      <c r="U94" s="3">
        <v>0</v>
      </c>
      <c r="W94" s="3">
        <v>0</v>
      </c>
      <c r="Y94" s="3">
        <v>0</v>
      </c>
      <c r="AA94" s="3">
        <v>0</v>
      </c>
      <c r="AC94" s="3">
        <v>2019900</v>
      </c>
      <c r="AE94" s="3">
        <v>986231</v>
      </c>
      <c r="AG94" s="3">
        <v>1888318664250</v>
      </c>
      <c r="AI94" s="3">
        <v>1992010803490</v>
      </c>
      <c r="AK94" s="5">
        <v>7.7152206271968483E-3</v>
      </c>
    </row>
    <row r="95" spans="1:37">
      <c r="A95" s="1" t="s">
        <v>274</v>
      </c>
      <c r="C95" s="1" t="s">
        <v>64</v>
      </c>
      <c r="E95" s="1" t="s">
        <v>64</v>
      </c>
      <c r="G95" s="1" t="s">
        <v>272</v>
      </c>
      <c r="I95" s="1" t="s">
        <v>275</v>
      </c>
      <c r="K95" s="3">
        <v>17</v>
      </c>
      <c r="M95" s="3">
        <v>17</v>
      </c>
      <c r="O95" s="3">
        <v>337500</v>
      </c>
      <c r="Q95" s="3">
        <v>312531750000</v>
      </c>
      <c r="S95" s="3">
        <v>315634306196</v>
      </c>
      <c r="U95" s="3">
        <v>0</v>
      </c>
      <c r="W95" s="3">
        <v>0</v>
      </c>
      <c r="Y95" s="3">
        <v>0</v>
      </c>
      <c r="AA95" s="3">
        <v>0</v>
      </c>
      <c r="AC95" s="3">
        <v>337500</v>
      </c>
      <c r="AE95" s="3">
        <v>913858</v>
      </c>
      <c r="AG95" s="3">
        <v>312531750000</v>
      </c>
      <c r="AI95" s="3">
        <v>308415123450</v>
      </c>
      <c r="AK95" s="5">
        <v>1.1945169765204275E-3</v>
      </c>
    </row>
    <row r="96" spans="1:37">
      <c r="A96" s="1" t="s">
        <v>276</v>
      </c>
      <c r="C96" s="1" t="s">
        <v>64</v>
      </c>
      <c r="E96" s="1" t="s">
        <v>64</v>
      </c>
      <c r="G96" s="1" t="s">
        <v>277</v>
      </c>
      <c r="I96" s="1" t="s">
        <v>278</v>
      </c>
      <c r="K96" s="3">
        <v>17</v>
      </c>
      <c r="M96" s="3">
        <v>17</v>
      </c>
      <c r="O96" s="3">
        <v>1697976</v>
      </c>
      <c r="Q96" s="3">
        <v>1566977151600</v>
      </c>
      <c r="S96" s="3">
        <v>1545578793708</v>
      </c>
      <c r="U96" s="3">
        <v>0</v>
      </c>
      <c r="W96" s="3">
        <v>0</v>
      </c>
      <c r="Y96" s="3">
        <v>0</v>
      </c>
      <c r="AA96" s="3">
        <v>0</v>
      </c>
      <c r="AC96" s="3">
        <v>1697976</v>
      </c>
      <c r="AE96" s="3">
        <v>888197</v>
      </c>
      <c r="AG96" s="3">
        <v>1566977151600</v>
      </c>
      <c r="AI96" s="3">
        <v>1508078748955</v>
      </c>
      <c r="AK96" s="5">
        <v>5.8409122335029758E-3</v>
      </c>
    </row>
    <row r="97" spans="1:37">
      <c r="A97" s="1" t="s">
        <v>279</v>
      </c>
      <c r="C97" s="1" t="s">
        <v>64</v>
      </c>
      <c r="E97" s="1" t="s">
        <v>64</v>
      </c>
      <c r="G97" s="1" t="s">
        <v>280</v>
      </c>
      <c r="I97" s="1" t="s">
        <v>281</v>
      </c>
      <c r="K97" s="3">
        <v>16</v>
      </c>
      <c r="M97" s="3">
        <v>16</v>
      </c>
      <c r="O97" s="3">
        <v>3448100</v>
      </c>
      <c r="Q97" s="3">
        <v>3245696530000</v>
      </c>
      <c r="S97" s="3">
        <v>3206757001650</v>
      </c>
      <c r="U97" s="3">
        <v>0</v>
      </c>
      <c r="W97" s="3">
        <v>0</v>
      </c>
      <c r="Y97" s="3">
        <v>1000000</v>
      </c>
      <c r="AA97" s="3">
        <v>990515059188</v>
      </c>
      <c r="AC97" s="3">
        <v>2448100</v>
      </c>
      <c r="AE97" s="3">
        <v>983347</v>
      </c>
      <c r="AG97" s="3">
        <v>2304396530000</v>
      </c>
      <c r="AI97" s="3">
        <v>2407238506593</v>
      </c>
      <c r="AK97" s="5">
        <v>9.3234314533385421E-3</v>
      </c>
    </row>
    <row r="98" spans="1:37">
      <c r="A98" s="1" t="s">
        <v>282</v>
      </c>
      <c r="C98" s="1" t="s">
        <v>64</v>
      </c>
      <c r="E98" s="1" t="s">
        <v>64</v>
      </c>
      <c r="G98" s="1" t="s">
        <v>283</v>
      </c>
      <c r="I98" s="1" t="s">
        <v>284</v>
      </c>
      <c r="K98" s="3">
        <v>17</v>
      </c>
      <c r="M98" s="3">
        <v>17</v>
      </c>
      <c r="O98" s="3">
        <v>1020277</v>
      </c>
      <c r="Q98" s="3">
        <v>975561203843</v>
      </c>
      <c r="S98" s="3">
        <v>963131712678</v>
      </c>
      <c r="U98" s="3">
        <v>0</v>
      </c>
      <c r="W98" s="3">
        <v>0</v>
      </c>
      <c r="Y98" s="3">
        <v>0</v>
      </c>
      <c r="AA98" s="3">
        <v>0</v>
      </c>
      <c r="AC98" s="3">
        <v>1020277</v>
      </c>
      <c r="AE98" s="3">
        <v>935526</v>
      </c>
      <c r="AG98" s="3">
        <v>975561203843</v>
      </c>
      <c r="AI98" s="3">
        <v>954458673995</v>
      </c>
      <c r="AK98" s="5">
        <v>3.6966964418625168E-3</v>
      </c>
    </row>
    <row r="99" spans="1:37">
      <c r="A99" s="1" t="s">
        <v>285</v>
      </c>
      <c r="C99" s="1" t="s">
        <v>64</v>
      </c>
      <c r="E99" s="1" t="s">
        <v>64</v>
      </c>
      <c r="G99" s="1" t="s">
        <v>131</v>
      </c>
      <c r="I99" s="1" t="s">
        <v>102</v>
      </c>
      <c r="K99" s="3">
        <v>17</v>
      </c>
      <c r="M99" s="3">
        <v>17</v>
      </c>
      <c r="O99" s="3">
        <v>7138846</v>
      </c>
      <c r="Q99" s="3">
        <v>6615284321065</v>
      </c>
      <c r="S99" s="3">
        <v>6747597063907</v>
      </c>
      <c r="U99" s="3">
        <v>0</v>
      </c>
      <c r="W99" s="3">
        <v>0</v>
      </c>
      <c r="Y99" s="3">
        <v>0</v>
      </c>
      <c r="AA99" s="3">
        <v>0</v>
      </c>
      <c r="AC99" s="3">
        <v>7138846</v>
      </c>
      <c r="AE99" s="3">
        <v>931816</v>
      </c>
      <c r="AG99" s="3">
        <v>6615284321065</v>
      </c>
      <c r="AI99" s="3">
        <v>6651833155812</v>
      </c>
      <c r="AK99" s="5">
        <v>2.5763093394111845E-2</v>
      </c>
    </row>
    <row r="100" spans="1:37">
      <c r="A100" s="1" t="s">
        <v>286</v>
      </c>
      <c r="C100" s="1" t="s">
        <v>64</v>
      </c>
      <c r="E100" s="1" t="s">
        <v>64</v>
      </c>
      <c r="G100" s="1" t="s">
        <v>287</v>
      </c>
      <c r="I100" s="1" t="s">
        <v>288</v>
      </c>
      <c r="K100" s="3">
        <v>18</v>
      </c>
      <c r="M100" s="3">
        <v>18</v>
      </c>
      <c r="O100" s="3">
        <v>1500000</v>
      </c>
      <c r="Q100" s="3">
        <v>1490002708330</v>
      </c>
      <c r="S100" s="3">
        <v>1507797070599</v>
      </c>
      <c r="U100" s="3">
        <v>0</v>
      </c>
      <c r="W100" s="3">
        <v>0</v>
      </c>
      <c r="Y100" s="3">
        <v>0</v>
      </c>
      <c r="AA100" s="3">
        <v>0</v>
      </c>
      <c r="AC100" s="3">
        <v>1500000</v>
      </c>
      <c r="AE100" s="3">
        <v>1007861</v>
      </c>
      <c r="AG100" s="3">
        <v>1490002708330</v>
      </c>
      <c r="AI100" s="3">
        <v>1511732918079</v>
      </c>
      <c r="AK100" s="5">
        <v>5.8550651291355482E-3</v>
      </c>
    </row>
    <row r="101" spans="1:37">
      <c r="A101" s="1" t="s">
        <v>289</v>
      </c>
      <c r="C101" s="1" t="s">
        <v>64</v>
      </c>
      <c r="E101" s="1" t="s">
        <v>64</v>
      </c>
      <c r="G101" s="1" t="s">
        <v>290</v>
      </c>
      <c r="I101" s="1" t="s">
        <v>291</v>
      </c>
      <c r="K101" s="3">
        <v>21</v>
      </c>
      <c r="M101" s="3">
        <v>21</v>
      </c>
      <c r="O101" s="3">
        <v>0</v>
      </c>
      <c r="Q101" s="3">
        <v>0</v>
      </c>
      <c r="S101" s="3">
        <v>0</v>
      </c>
      <c r="U101" s="3">
        <v>2000000</v>
      </c>
      <c r="W101" s="3">
        <v>2000011225000</v>
      </c>
      <c r="Y101" s="3">
        <v>0</v>
      </c>
      <c r="AA101" s="3">
        <v>0</v>
      </c>
      <c r="AC101" s="3">
        <v>2000000</v>
      </c>
      <c r="AE101" s="3">
        <v>1000000</v>
      </c>
      <c r="AG101" s="3">
        <v>2000011225000</v>
      </c>
      <c r="AI101" s="3">
        <v>1999922500000</v>
      </c>
      <c r="AK101" s="5">
        <v>7.7458632743165976E-3</v>
      </c>
    </row>
    <row r="102" spans="1:37">
      <c r="A102" s="1" t="s">
        <v>292</v>
      </c>
      <c r="C102" s="1" t="s">
        <v>64</v>
      </c>
      <c r="E102" s="1" t="s">
        <v>64</v>
      </c>
      <c r="G102" s="1" t="s">
        <v>202</v>
      </c>
      <c r="I102" s="1" t="s">
        <v>219</v>
      </c>
      <c r="K102" s="3">
        <v>0</v>
      </c>
      <c r="M102" s="3">
        <v>0</v>
      </c>
      <c r="O102" s="3">
        <v>0</v>
      </c>
      <c r="Q102" s="3">
        <v>0</v>
      </c>
      <c r="S102" s="3">
        <v>0</v>
      </c>
      <c r="U102" s="3">
        <v>1197070</v>
      </c>
      <c r="W102" s="3">
        <v>1069492891865</v>
      </c>
      <c r="Y102" s="3">
        <v>0</v>
      </c>
      <c r="AA102" s="3">
        <v>0</v>
      </c>
      <c r="AC102" s="3">
        <v>1197070</v>
      </c>
      <c r="AE102" s="3">
        <v>901600</v>
      </c>
      <c r="AG102" s="3">
        <v>1069492891865</v>
      </c>
      <c r="AI102" s="3">
        <v>1079236489965</v>
      </c>
      <c r="AK102" s="5">
        <v>4.1799711198420176E-3</v>
      </c>
    </row>
    <row r="103" spans="1:37">
      <c r="A103" s="1" t="s">
        <v>293</v>
      </c>
      <c r="C103" s="1" t="s">
        <v>64</v>
      </c>
      <c r="E103" s="1" t="s">
        <v>64</v>
      </c>
      <c r="G103" s="1" t="s">
        <v>294</v>
      </c>
      <c r="I103" s="1" t="s">
        <v>295</v>
      </c>
      <c r="K103" s="3">
        <v>18</v>
      </c>
      <c r="M103" s="3">
        <v>18</v>
      </c>
      <c r="O103" s="3">
        <v>0</v>
      </c>
      <c r="Q103" s="3">
        <v>0</v>
      </c>
      <c r="S103" s="3">
        <v>0</v>
      </c>
      <c r="U103" s="3">
        <v>1330000</v>
      </c>
      <c r="W103" s="3">
        <v>1198345608312</v>
      </c>
      <c r="Y103" s="3">
        <v>0</v>
      </c>
      <c r="AA103" s="3">
        <v>0</v>
      </c>
      <c r="AC103" s="3">
        <v>1330000</v>
      </c>
      <c r="AE103" s="3">
        <v>901012</v>
      </c>
      <c r="AG103" s="3">
        <v>1198345608312</v>
      </c>
      <c r="AI103" s="3">
        <v>1198299524094</v>
      </c>
      <c r="AK103" s="5">
        <v>4.6411119807446399E-3</v>
      </c>
    </row>
    <row r="104" spans="1:37">
      <c r="A104" s="1" t="s">
        <v>296</v>
      </c>
      <c r="C104" s="1" t="s">
        <v>64</v>
      </c>
      <c r="E104" s="1" t="s">
        <v>64</v>
      </c>
      <c r="G104" s="1" t="s">
        <v>297</v>
      </c>
      <c r="I104" s="1" t="s">
        <v>298</v>
      </c>
      <c r="K104" s="3">
        <v>18</v>
      </c>
      <c r="M104" s="3">
        <v>18</v>
      </c>
      <c r="O104" s="3">
        <v>0</v>
      </c>
      <c r="Q104" s="3">
        <v>0</v>
      </c>
      <c r="S104" s="3">
        <v>0</v>
      </c>
      <c r="U104" s="3">
        <v>1000000</v>
      </c>
      <c r="W104" s="3">
        <v>898118125000</v>
      </c>
      <c r="Y104" s="3">
        <v>0</v>
      </c>
      <c r="AA104" s="3">
        <v>0</v>
      </c>
      <c r="AC104" s="3">
        <v>1000000</v>
      </c>
      <c r="AE104" s="3">
        <v>864524</v>
      </c>
      <c r="AG104" s="3">
        <v>898118125000</v>
      </c>
      <c r="AI104" s="3">
        <v>864491365461</v>
      </c>
      <c r="AK104" s="5">
        <v>3.3482457038651087E-3</v>
      </c>
    </row>
    <row r="105" spans="1:37">
      <c r="A105" s="1" t="s">
        <v>299</v>
      </c>
      <c r="C105" s="1" t="s">
        <v>64</v>
      </c>
      <c r="E105" s="1" t="s">
        <v>64</v>
      </c>
      <c r="G105" s="1" t="s">
        <v>300</v>
      </c>
      <c r="I105" s="1" t="s">
        <v>301</v>
      </c>
      <c r="K105" s="3">
        <v>18</v>
      </c>
      <c r="M105" s="3">
        <v>18</v>
      </c>
      <c r="O105" s="3">
        <v>0</v>
      </c>
      <c r="Q105" s="3">
        <v>0</v>
      </c>
      <c r="S105" s="3">
        <v>0</v>
      </c>
      <c r="U105" s="3">
        <v>2800000</v>
      </c>
      <c r="W105" s="3">
        <v>2495836375000</v>
      </c>
      <c r="Y105" s="3">
        <v>0</v>
      </c>
      <c r="AA105" s="3">
        <v>0</v>
      </c>
      <c r="AC105" s="3">
        <v>2800000</v>
      </c>
      <c r="AE105" s="3">
        <v>872595</v>
      </c>
      <c r="AG105" s="3">
        <v>2495836375000</v>
      </c>
      <c r="AI105" s="3">
        <v>2443173239128</v>
      </c>
      <c r="AK105" s="5">
        <v>9.4626096089996982E-3</v>
      </c>
    </row>
    <row r="106" spans="1:37" ht="22.5" thickBot="1">
      <c r="Q106" s="4">
        <f>SUM(Q9:Q105)</f>
        <v>210781948901541</v>
      </c>
      <c r="S106" s="4">
        <f>SUM(S9:S105)</f>
        <v>219971629001807</v>
      </c>
      <c r="W106" s="4">
        <f>SUM(W9:W105)</f>
        <v>11684848658384</v>
      </c>
      <c r="AA106" s="4">
        <f>SUM(AA9:AA105)</f>
        <v>10394161197177</v>
      </c>
      <c r="AG106" s="4">
        <f>SUM(AG9:AG105)</f>
        <v>213015525507675</v>
      </c>
      <c r="AI106" s="4">
        <f>SUM(AI9:AI105)</f>
        <v>223280930794007</v>
      </c>
      <c r="AK106" s="6">
        <f>SUM(AK9:AK105)</f>
        <v>0.86478529127629966</v>
      </c>
    </row>
    <row r="107" spans="1:37" ht="22.5" thickTop="1"/>
    <row r="109" spans="1:37">
      <c r="AK109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2"/>
  <sheetViews>
    <sheetView rightToLeft="1" topLeftCell="A64" workbookViewId="0">
      <selection activeCell="A6" sqref="A6:M7"/>
    </sheetView>
  </sheetViews>
  <sheetFormatPr defaultRowHeight="21.75"/>
  <cols>
    <col min="1" max="1" width="34.42578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40.28515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6" spans="1:13" ht="22.5">
      <c r="A6" s="9" t="s">
        <v>3</v>
      </c>
      <c r="C6" s="10" t="s">
        <v>6</v>
      </c>
      <c r="D6" s="10" t="s">
        <v>6</v>
      </c>
      <c r="E6" s="10" t="s">
        <v>6</v>
      </c>
      <c r="F6" s="10" t="s">
        <v>6</v>
      </c>
      <c r="G6" s="10" t="s">
        <v>6</v>
      </c>
      <c r="H6" s="10" t="s">
        <v>6</v>
      </c>
      <c r="I6" s="10" t="s">
        <v>6</v>
      </c>
      <c r="J6" s="10" t="s">
        <v>6</v>
      </c>
      <c r="K6" s="10" t="s">
        <v>6</v>
      </c>
      <c r="L6" s="10" t="s">
        <v>6</v>
      </c>
      <c r="M6" s="10" t="s">
        <v>6</v>
      </c>
    </row>
    <row r="7" spans="1:13" ht="22.5">
      <c r="A7" s="10" t="s">
        <v>3</v>
      </c>
      <c r="C7" s="12" t="s">
        <v>7</v>
      </c>
      <c r="E7" s="12" t="s">
        <v>302</v>
      </c>
      <c r="G7" s="12" t="s">
        <v>303</v>
      </c>
      <c r="I7" s="12" t="s">
        <v>304</v>
      </c>
      <c r="K7" s="12" t="s">
        <v>305</v>
      </c>
      <c r="M7" s="12" t="s">
        <v>306</v>
      </c>
    </row>
    <row r="8" spans="1:13">
      <c r="A8" s="1" t="s">
        <v>70</v>
      </c>
      <c r="C8" s="3">
        <v>3552486</v>
      </c>
      <c r="E8" s="3">
        <v>961100</v>
      </c>
      <c r="G8" s="3">
        <v>958965</v>
      </c>
      <c r="I8" s="1" t="s">
        <v>307</v>
      </c>
      <c r="K8" s="3">
        <v>3406709736990</v>
      </c>
      <c r="M8" s="1" t="s">
        <v>507</v>
      </c>
    </row>
    <row r="9" spans="1:13">
      <c r="A9" s="1" t="s">
        <v>157</v>
      </c>
      <c r="C9" s="3">
        <v>2176010</v>
      </c>
      <c r="E9" s="3">
        <v>1000000</v>
      </c>
      <c r="G9" s="3">
        <v>975309</v>
      </c>
      <c r="I9" s="1" t="s">
        <v>308</v>
      </c>
      <c r="K9" s="3">
        <v>2122282137090</v>
      </c>
      <c r="M9" s="1" t="s">
        <v>507</v>
      </c>
    </row>
    <row r="10" spans="1:13">
      <c r="A10" s="1" t="s">
        <v>250</v>
      </c>
      <c r="C10" s="3">
        <v>1398800</v>
      </c>
      <c r="E10" s="3">
        <v>981880</v>
      </c>
      <c r="G10" s="3">
        <v>969717</v>
      </c>
      <c r="I10" s="1" t="s">
        <v>309</v>
      </c>
      <c r="K10" s="3">
        <v>1356440139600</v>
      </c>
      <c r="M10" s="1" t="s">
        <v>507</v>
      </c>
    </row>
    <row r="11" spans="1:13">
      <c r="A11" s="1" t="s">
        <v>256</v>
      </c>
      <c r="C11" s="3">
        <v>135240</v>
      </c>
      <c r="E11" s="3">
        <v>981000</v>
      </c>
      <c r="G11" s="3">
        <v>964686</v>
      </c>
      <c r="I11" s="1" t="s">
        <v>310</v>
      </c>
      <c r="K11" s="3">
        <v>130464134640</v>
      </c>
      <c r="M11" s="1" t="s">
        <v>507</v>
      </c>
    </row>
    <row r="12" spans="1:13">
      <c r="A12" s="1" t="s">
        <v>150</v>
      </c>
      <c r="C12" s="3">
        <v>2499535</v>
      </c>
      <c r="E12" s="3">
        <v>955000</v>
      </c>
      <c r="G12" s="3">
        <v>920062.17390000005</v>
      </c>
      <c r="I12" s="1" t="s">
        <v>311</v>
      </c>
      <c r="K12" s="3">
        <v>2299727605839.1401</v>
      </c>
      <c r="M12" s="1" t="s">
        <v>507</v>
      </c>
    </row>
    <row r="13" spans="1:13">
      <c r="A13" s="1" t="s">
        <v>171</v>
      </c>
      <c r="C13" s="3">
        <v>3000000</v>
      </c>
      <c r="E13" s="3">
        <v>1000000</v>
      </c>
      <c r="G13" s="3">
        <v>966650.40859999997</v>
      </c>
      <c r="I13" s="1" t="s">
        <v>312</v>
      </c>
      <c r="K13" s="3">
        <v>2899951225800</v>
      </c>
      <c r="M13" s="1" t="s">
        <v>507</v>
      </c>
    </row>
    <row r="14" spans="1:13">
      <c r="A14" s="1" t="s">
        <v>169</v>
      </c>
      <c r="C14" s="3">
        <v>3990000</v>
      </c>
      <c r="E14" s="3">
        <v>970000</v>
      </c>
      <c r="G14" s="3">
        <v>962385.54839999997</v>
      </c>
      <c r="I14" s="1" t="s">
        <v>313</v>
      </c>
      <c r="K14" s="3">
        <v>3839918338116</v>
      </c>
      <c r="M14" s="1" t="s">
        <v>507</v>
      </c>
    </row>
    <row r="15" spans="1:13">
      <c r="A15" s="1" t="s">
        <v>259</v>
      </c>
      <c r="C15" s="3">
        <v>6739380</v>
      </c>
      <c r="E15" s="3">
        <v>965600</v>
      </c>
      <c r="G15" s="3">
        <v>939620</v>
      </c>
      <c r="I15" s="1" t="s">
        <v>314</v>
      </c>
      <c r="K15" s="3">
        <v>6332456235600</v>
      </c>
      <c r="M15" s="1" t="s">
        <v>507</v>
      </c>
    </row>
    <row r="16" spans="1:13">
      <c r="A16" s="1" t="s">
        <v>261</v>
      </c>
      <c r="C16" s="3">
        <v>5000</v>
      </c>
      <c r="E16" s="3">
        <v>905970</v>
      </c>
      <c r="G16" s="3">
        <v>903274</v>
      </c>
      <c r="I16" s="1" t="s">
        <v>315</v>
      </c>
      <c r="K16" s="3">
        <v>4516370000</v>
      </c>
      <c r="M16" s="1" t="s">
        <v>507</v>
      </c>
    </row>
    <row r="17" spans="1:13">
      <c r="A17" s="1" t="s">
        <v>156</v>
      </c>
      <c r="C17" s="3">
        <v>2000000</v>
      </c>
      <c r="E17" s="3">
        <v>1000000</v>
      </c>
      <c r="G17" s="3">
        <v>922188.13560000004</v>
      </c>
      <c r="I17" s="1" t="s">
        <v>316</v>
      </c>
      <c r="K17" s="3">
        <v>1844376271200</v>
      </c>
      <c r="M17" s="1" t="s">
        <v>507</v>
      </c>
    </row>
    <row r="18" spans="1:13">
      <c r="A18" s="1" t="s">
        <v>153</v>
      </c>
      <c r="C18" s="3">
        <v>5200000</v>
      </c>
      <c r="E18" s="3">
        <v>1000000</v>
      </c>
      <c r="G18" s="3">
        <v>975807.47149999999</v>
      </c>
      <c r="I18" s="1" t="s">
        <v>317</v>
      </c>
      <c r="K18" s="3">
        <v>5074198851800</v>
      </c>
      <c r="M18" s="1" t="s">
        <v>507</v>
      </c>
    </row>
    <row r="19" spans="1:13">
      <c r="A19" s="1" t="s">
        <v>285</v>
      </c>
      <c r="C19" s="3">
        <v>7138846</v>
      </c>
      <c r="E19" s="3">
        <v>962950</v>
      </c>
      <c r="G19" s="3">
        <v>931816</v>
      </c>
      <c r="I19" s="1" t="s">
        <v>318</v>
      </c>
      <c r="K19" s="3">
        <v>6652090924336</v>
      </c>
      <c r="M19" s="1" t="s">
        <v>507</v>
      </c>
    </row>
    <row r="20" spans="1:13">
      <c r="A20" s="1" t="s">
        <v>282</v>
      </c>
      <c r="C20" s="3">
        <v>1020277</v>
      </c>
      <c r="E20" s="3">
        <v>965030</v>
      </c>
      <c r="G20" s="3">
        <v>935526</v>
      </c>
      <c r="I20" s="1" t="s">
        <v>319</v>
      </c>
      <c r="K20" s="3">
        <v>954495660702</v>
      </c>
      <c r="M20" s="1" t="s">
        <v>507</v>
      </c>
    </row>
    <row r="21" spans="1:13">
      <c r="A21" s="1" t="s">
        <v>264</v>
      </c>
      <c r="C21" s="3">
        <v>125000</v>
      </c>
      <c r="E21" s="3">
        <v>987690</v>
      </c>
      <c r="G21" s="3">
        <v>891155</v>
      </c>
      <c r="I21" s="1" t="s">
        <v>320</v>
      </c>
      <c r="K21" s="3">
        <v>111394375000</v>
      </c>
      <c r="M21" s="1" t="s">
        <v>507</v>
      </c>
    </row>
    <row r="22" spans="1:13">
      <c r="A22" s="1" t="s">
        <v>267</v>
      </c>
      <c r="C22" s="3">
        <v>170000</v>
      </c>
      <c r="E22" s="3">
        <v>921500</v>
      </c>
      <c r="G22" s="3">
        <v>879831</v>
      </c>
      <c r="I22" s="1" t="s">
        <v>321</v>
      </c>
      <c r="K22" s="3">
        <v>149571270000</v>
      </c>
      <c r="M22" s="1" t="s">
        <v>507</v>
      </c>
    </row>
    <row r="23" spans="1:13">
      <c r="A23" s="1" t="s">
        <v>270</v>
      </c>
      <c r="C23" s="3">
        <v>125000</v>
      </c>
      <c r="E23" s="3">
        <v>921000</v>
      </c>
      <c r="G23" s="3">
        <v>882257</v>
      </c>
      <c r="I23" s="1" t="s">
        <v>322</v>
      </c>
      <c r="K23" s="3">
        <v>110282125000</v>
      </c>
      <c r="M23" s="1" t="s">
        <v>507</v>
      </c>
    </row>
    <row r="24" spans="1:13">
      <c r="A24" s="1" t="s">
        <v>76</v>
      </c>
      <c r="C24" s="3">
        <v>4000000</v>
      </c>
      <c r="E24" s="3">
        <v>1000000</v>
      </c>
      <c r="G24" s="3">
        <v>972673.3125</v>
      </c>
      <c r="I24" s="1" t="s">
        <v>323</v>
      </c>
      <c r="K24" s="3">
        <v>3890693250000</v>
      </c>
      <c r="M24" s="1" t="s">
        <v>507</v>
      </c>
    </row>
    <row r="25" spans="1:13">
      <c r="A25" s="1" t="s">
        <v>147</v>
      </c>
      <c r="C25" s="3">
        <v>5300000</v>
      </c>
      <c r="E25" s="3">
        <v>994900</v>
      </c>
      <c r="G25" s="3">
        <v>896285.61600000004</v>
      </c>
      <c r="I25" s="1" t="s">
        <v>324</v>
      </c>
      <c r="K25" s="3">
        <v>4750313764800</v>
      </c>
      <c r="M25" s="1" t="s">
        <v>507</v>
      </c>
    </row>
    <row r="26" spans="1:13">
      <c r="A26" s="1" t="s">
        <v>293</v>
      </c>
      <c r="C26" s="3">
        <v>1330000</v>
      </c>
      <c r="E26" s="3">
        <v>901000</v>
      </c>
      <c r="G26" s="3">
        <v>901012</v>
      </c>
      <c r="I26" s="1" t="s">
        <v>19</v>
      </c>
      <c r="K26" s="3">
        <v>1198345960000</v>
      </c>
      <c r="M26" s="1" t="s">
        <v>507</v>
      </c>
    </row>
    <row r="27" spans="1:13">
      <c r="A27" s="1" t="s">
        <v>179</v>
      </c>
      <c r="C27" s="3">
        <v>6694295</v>
      </c>
      <c r="E27" s="3">
        <v>980000</v>
      </c>
      <c r="G27" s="3">
        <v>898570.12069999997</v>
      </c>
      <c r="I27" s="1" t="s">
        <v>325</v>
      </c>
      <c r="K27" s="3">
        <v>6015293466151.4102</v>
      </c>
      <c r="M27" s="1" t="s">
        <v>507</v>
      </c>
    </row>
    <row r="28" spans="1:13">
      <c r="A28" s="1" t="s">
        <v>100</v>
      </c>
      <c r="C28" s="3">
        <v>9941820</v>
      </c>
      <c r="E28" s="3">
        <v>880800</v>
      </c>
      <c r="G28" s="3">
        <v>873775.70559999999</v>
      </c>
      <c r="I28" s="1" t="s">
        <v>326</v>
      </c>
      <c r="K28" s="3">
        <v>8686920785448.1904</v>
      </c>
      <c r="M28" s="1" t="s">
        <v>507</v>
      </c>
    </row>
    <row r="29" spans="1:13">
      <c r="A29" s="1" t="s">
        <v>79</v>
      </c>
      <c r="C29" s="3">
        <v>4000000</v>
      </c>
      <c r="E29" s="3">
        <v>1008770</v>
      </c>
      <c r="G29" s="3">
        <v>1025492.2218000001</v>
      </c>
      <c r="I29" s="1" t="s">
        <v>327</v>
      </c>
      <c r="K29" s="3">
        <v>4101968887200</v>
      </c>
      <c r="M29" s="1" t="s">
        <v>507</v>
      </c>
    </row>
    <row r="30" spans="1:13">
      <c r="A30" s="1" t="s">
        <v>296</v>
      </c>
      <c r="C30" s="3">
        <v>1000000</v>
      </c>
      <c r="E30" s="3">
        <v>955000</v>
      </c>
      <c r="G30" s="3">
        <v>864524.86580000003</v>
      </c>
      <c r="I30" s="1" t="s">
        <v>328</v>
      </c>
      <c r="K30" s="3">
        <v>864524865800</v>
      </c>
      <c r="M30" s="1" t="s">
        <v>507</v>
      </c>
    </row>
    <row r="31" spans="1:13">
      <c r="A31" s="1" t="s">
        <v>274</v>
      </c>
      <c r="C31" s="3">
        <v>337500</v>
      </c>
      <c r="E31" s="3">
        <v>975500</v>
      </c>
      <c r="G31" s="3">
        <v>913858</v>
      </c>
      <c r="I31" s="1" t="s">
        <v>329</v>
      </c>
      <c r="K31" s="3">
        <v>308427075000</v>
      </c>
      <c r="M31" s="1" t="s">
        <v>507</v>
      </c>
    </row>
    <row r="32" spans="1:13">
      <c r="A32" s="1" t="s">
        <v>271</v>
      </c>
      <c r="C32" s="3">
        <v>2019900</v>
      </c>
      <c r="E32" s="3">
        <v>1015000</v>
      </c>
      <c r="G32" s="3">
        <v>986231</v>
      </c>
      <c r="I32" s="1" t="s">
        <v>330</v>
      </c>
      <c r="K32" s="3">
        <v>1992087996900</v>
      </c>
      <c r="M32" s="1" t="s">
        <v>507</v>
      </c>
    </row>
    <row r="33" spans="1:13">
      <c r="A33" s="1" t="s">
        <v>141</v>
      </c>
      <c r="C33" s="3">
        <v>450000</v>
      </c>
      <c r="E33" s="3">
        <v>1000000</v>
      </c>
      <c r="G33" s="3">
        <v>984454</v>
      </c>
      <c r="I33" s="1" t="s">
        <v>331</v>
      </c>
      <c r="K33" s="3">
        <v>443004300000</v>
      </c>
      <c r="M33" s="1" t="s">
        <v>507</v>
      </c>
    </row>
    <row r="34" spans="1:13">
      <c r="A34" s="1" t="s">
        <v>299</v>
      </c>
      <c r="C34" s="3">
        <v>2800000</v>
      </c>
      <c r="E34" s="3">
        <v>947625</v>
      </c>
      <c r="G34" s="3">
        <v>872595.68420000002</v>
      </c>
      <c r="I34" s="1" t="s">
        <v>332</v>
      </c>
      <c r="K34" s="3">
        <v>2443267915760</v>
      </c>
      <c r="M34" s="1" t="s">
        <v>507</v>
      </c>
    </row>
    <row r="35" spans="1:13">
      <c r="A35" s="1" t="s">
        <v>160</v>
      </c>
      <c r="C35" s="3">
        <v>3968000</v>
      </c>
      <c r="E35" s="3">
        <v>995000</v>
      </c>
      <c r="G35" s="3">
        <v>975020.33330000006</v>
      </c>
      <c r="I35" s="1" t="s">
        <v>333</v>
      </c>
      <c r="K35" s="3">
        <v>3868880682534.3999</v>
      </c>
      <c r="M35" s="1" t="s">
        <v>507</v>
      </c>
    </row>
    <row r="36" spans="1:13">
      <c r="A36" s="1" t="s">
        <v>253</v>
      </c>
      <c r="C36" s="3">
        <v>6200000</v>
      </c>
      <c r="E36" s="3">
        <v>956730</v>
      </c>
      <c r="G36" s="3">
        <v>914587</v>
      </c>
      <c r="I36" s="1" t="s">
        <v>334</v>
      </c>
      <c r="K36" s="3">
        <v>5670439400000</v>
      </c>
      <c r="M36" s="1" t="s">
        <v>507</v>
      </c>
    </row>
    <row r="37" spans="1:13">
      <c r="A37" s="1" t="s">
        <v>276</v>
      </c>
      <c r="C37" s="3">
        <v>1697976</v>
      </c>
      <c r="E37" s="3">
        <v>971820</v>
      </c>
      <c r="G37" s="3">
        <v>888197</v>
      </c>
      <c r="I37" s="1" t="s">
        <v>335</v>
      </c>
      <c r="K37" s="3">
        <v>1508137189272</v>
      </c>
      <c r="M37" s="1" t="s">
        <v>507</v>
      </c>
    </row>
    <row r="38" spans="1:13">
      <c r="A38" s="1" t="s">
        <v>172</v>
      </c>
      <c r="C38" s="3">
        <v>763000</v>
      </c>
      <c r="E38" s="3">
        <v>1000000</v>
      </c>
      <c r="G38" s="3">
        <v>966575.58059999999</v>
      </c>
      <c r="I38" s="1" t="s">
        <v>336</v>
      </c>
      <c r="K38" s="3">
        <v>737497167997.80005</v>
      </c>
      <c r="M38" s="1" t="s">
        <v>507</v>
      </c>
    </row>
    <row r="39" spans="1:13">
      <c r="A39" s="1" t="s">
        <v>175</v>
      </c>
      <c r="C39" s="3">
        <v>5000000</v>
      </c>
      <c r="E39" s="3">
        <v>935975</v>
      </c>
      <c r="G39" s="3">
        <v>961359.66669999994</v>
      </c>
      <c r="I39" s="1" t="s">
        <v>337</v>
      </c>
      <c r="K39" s="3">
        <v>4806798333500</v>
      </c>
      <c r="M39" s="1" t="s">
        <v>507</v>
      </c>
    </row>
    <row r="40" spans="1:13">
      <c r="A40" s="1" t="s">
        <v>279</v>
      </c>
      <c r="C40" s="3">
        <v>2448100</v>
      </c>
      <c r="E40" s="3">
        <v>990530</v>
      </c>
      <c r="G40" s="3">
        <v>983347</v>
      </c>
      <c r="I40" s="1" t="s">
        <v>338</v>
      </c>
      <c r="K40" s="3">
        <v>2407331790700</v>
      </c>
      <c r="M40" s="1" t="s">
        <v>507</v>
      </c>
    </row>
    <row r="41" spans="1:13">
      <c r="A41" s="1" t="s">
        <v>144</v>
      </c>
      <c r="C41" s="3">
        <v>1994901</v>
      </c>
      <c r="E41" s="3">
        <v>990000</v>
      </c>
      <c r="G41" s="3">
        <v>1006980</v>
      </c>
      <c r="I41" s="1" t="s">
        <v>339</v>
      </c>
      <c r="K41" s="3">
        <v>2008825408980</v>
      </c>
      <c r="M41" s="1" t="s">
        <v>507</v>
      </c>
    </row>
    <row r="42" spans="1:13">
      <c r="A42" s="1" t="s">
        <v>230</v>
      </c>
      <c r="C42" s="3">
        <v>920000</v>
      </c>
      <c r="E42" s="3">
        <v>981190</v>
      </c>
      <c r="G42" s="3">
        <v>962699</v>
      </c>
      <c r="I42" s="1" t="s">
        <v>340</v>
      </c>
      <c r="K42" s="3">
        <v>885683080000</v>
      </c>
      <c r="M42" s="1" t="s">
        <v>507</v>
      </c>
    </row>
    <row r="43" spans="1:13">
      <c r="A43" s="1" t="s">
        <v>236</v>
      </c>
      <c r="C43" s="3">
        <v>290000</v>
      </c>
      <c r="E43" s="3">
        <v>982890</v>
      </c>
      <c r="G43" s="3">
        <v>974414</v>
      </c>
      <c r="I43" s="1" t="s">
        <v>341</v>
      </c>
      <c r="K43" s="3">
        <v>282580060000</v>
      </c>
      <c r="M43" s="1" t="s">
        <v>507</v>
      </c>
    </row>
    <row r="44" spans="1:13">
      <c r="A44" s="1" t="s">
        <v>239</v>
      </c>
      <c r="C44" s="3">
        <v>5905800</v>
      </c>
      <c r="E44" s="3">
        <v>947500</v>
      </c>
      <c r="G44" s="3">
        <v>878794</v>
      </c>
      <c r="I44" s="1" t="s">
        <v>342</v>
      </c>
      <c r="K44" s="3">
        <v>5189981605200</v>
      </c>
      <c r="M44" s="1" t="s">
        <v>507</v>
      </c>
    </row>
    <row r="45" spans="1:13">
      <c r="A45" s="1" t="s">
        <v>286</v>
      </c>
      <c r="C45" s="3">
        <v>1500000</v>
      </c>
      <c r="E45" s="3">
        <v>1000000</v>
      </c>
      <c r="G45" s="3">
        <v>1007861</v>
      </c>
      <c r="I45" s="1" t="s">
        <v>343</v>
      </c>
      <c r="K45" s="3">
        <v>1511791500000</v>
      </c>
      <c r="M45" s="1" t="s">
        <v>507</v>
      </c>
    </row>
    <row r="46" spans="1:13">
      <c r="A46" s="1" t="s">
        <v>241</v>
      </c>
      <c r="C46" s="3">
        <v>2466800</v>
      </c>
      <c r="E46" s="3">
        <v>984650</v>
      </c>
      <c r="G46" s="3">
        <v>966010</v>
      </c>
      <c r="I46" s="1" t="s">
        <v>344</v>
      </c>
      <c r="K46" s="3">
        <v>2382953468000</v>
      </c>
      <c r="M46" s="1" t="s">
        <v>507</v>
      </c>
    </row>
    <row r="47" spans="1:13">
      <c r="A47" s="1" t="s">
        <v>191</v>
      </c>
      <c r="C47" s="3">
        <v>2879132</v>
      </c>
      <c r="E47" s="3">
        <v>980550</v>
      </c>
      <c r="G47" s="3">
        <v>978349.74179999996</v>
      </c>
      <c r="I47" s="1" t="s">
        <v>307</v>
      </c>
      <c r="K47" s="3">
        <v>2816798048808.1201</v>
      </c>
      <c r="M47" s="1" t="s">
        <v>507</v>
      </c>
    </row>
    <row r="48" spans="1:13">
      <c r="A48" s="1" t="s">
        <v>244</v>
      </c>
      <c r="C48" s="3">
        <v>195100</v>
      </c>
      <c r="E48" s="3">
        <v>947060</v>
      </c>
      <c r="G48" s="3">
        <v>887256</v>
      </c>
      <c r="I48" s="1" t="s">
        <v>345</v>
      </c>
      <c r="K48" s="3">
        <v>173103645600</v>
      </c>
      <c r="M48" s="1" t="s">
        <v>507</v>
      </c>
    </row>
    <row r="49" spans="1:13">
      <c r="A49" s="1" t="s">
        <v>212</v>
      </c>
      <c r="C49" s="3">
        <v>1485300</v>
      </c>
      <c r="E49" s="3">
        <v>978250</v>
      </c>
      <c r="G49" s="3">
        <v>975599.79980000004</v>
      </c>
      <c r="I49" s="1" t="s">
        <v>346</v>
      </c>
      <c r="K49" s="3">
        <v>1449058382642.9399</v>
      </c>
      <c r="M49" s="1" t="s">
        <v>507</v>
      </c>
    </row>
    <row r="50" spans="1:13">
      <c r="A50" s="1" t="s">
        <v>176</v>
      </c>
      <c r="C50" s="3">
        <v>2000000</v>
      </c>
      <c r="E50" s="3">
        <v>1000000</v>
      </c>
      <c r="G50" s="3">
        <v>991680.17200000002</v>
      </c>
      <c r="I50" s="1" t="s">
        <v>347</v>
      </c>
      <c r="K50" s="3">
        <v>1983360344000</v>
      </c>
      <c r="M50" s="1" t="s">
        <v>507</v>
      </c>
    </row>
    <row r="51" spans="1:13">
      <c r="A51" s="1" t="s">
        <v>185</v>
      </c>
      <c r="C51" s="3">
        <v>9308688</v>
      </c>
      <c r="E51" s="3">
        <v>958586</v>
      </c>
      <c r="G51" s="3">
        <v>955143.81409999996</v>
      </c>
      <c r="I51" s="1" t="s">
        <v>348</v>
      </c>
      <c r="K51" s="3">
        <v>8891135760586.9004</v>
      </c>
      <c r="M51" s="1" t="s">
        <v>507</v>
      </c>
    </row>
    <row r="52" spans="1:13">
      <c r="A52" s="1" t="s">
        <v>204</v>
      </c>
      <c r="C52" s="3">
        <v>671500</v>
      </c>
      <c r="E52" s="3">
        <v>968500</v>
      </c>
      <c r="G52" s="3">
        <v>974715.34310000006</v>
      </c>
      <c r="I52" s="1" t="s">
        <v>349</v>
      </c>
      <c r="K52" s="3">
        <v>654521352891.65002</v>
      </c>
      <c r="M52" s="1" t="s">
        <v>507</v>
      </c>
    </row>
    <row r="53" spans="1:13">
      <c r="A53" s="1" t="s">
        <v>193</v>
      </c>
      <c r="C53" s="3">
        <v>5725936</v>
      </c>
      <c r="E53" s="3">
        <v>939151</v>
      </c>
      <c r="G53" s="3">
        <v>935586.21510000003</v>
      </c>
      <c r="I53" s="1" t="s">
        <v>350</v>
      </c>
      <c r="K53" s="3">
        <v>5357106790144.8301</v>
      </c>
      <c r="M53" s="1" t="s">
        <v>507</v>
      </c>
    </row>
    <row r="54" spans="1:13">
      <c r="A54" s="1" t="s">
        <v>182</v>
      </c>
      <c r="C54" s="3">
        <v>2709000</v>
      </c>
      <c r="E54" s="3">
        <v>982500</v>
      </c>
      <c r="G54" s="3">
        <v>978359.15040000004</v>
      </c>
      <c r="I54" s="1" t="s">
        <v>351</v>
      </c>
      <c r="K54" s="3">
        <v>2650374938433.6001</v>
      </c>
      <c r="M54" s="1" t="s">
        <v>507</v>
      </c>
    </row>
    <row r="55" spans="1:13">
      <c r="A55" s="1" t="s">
        <v>73</v>
      </c>
      <c r="C55" s="3">
        <v>4000000</v>
      </c>
      <c r="E55" s="3">
        <v>943510</v>
      </c>
      <c r="G55" s="3">
        <v>959694.17260000005</v>
      </c>
      <c r="I55" s="1" t="s">
        <v>339</v>
      </c>
      <c r="K55" s="3">
        <v>3838776690400</v>
      </c>
      <c r="M55" s="1" t="s">
        <v>507</v>
      </c>
    </row>
    <row r="56" spans="1:13">
      <c r="A56" s="1" t="s">
        <v>352</v>
      </c>
      <c r="C56" s="3">
        <v>2227500</v>
      </c>
      <c r="E56" s="3">
        <v>937900</v>
      </c>
      <c r="G56" s="3">
        <v>936608.55700000003</v>
      </c>
      <c r="I56" s="1" t="s">
        <v>353</v>
      </c>
      <c r="K56" s="3">
        <v>2086295560717.5</v>
      </c>
      <c r="M56" s="1" t="s">
        <v>507</v>
      </c>
    </row>
    <row r="57" spans="1:13">
      <c r="A57" s="1" t="s">
        <v>199</v>
      </c>
      <c r="C57" s="3">
        <v>10285035</v>
      </c>
      <c r="E57" s="3">
        <v>918399</v>
      </c>
      <c r="G57" s="3">
        <v>907246.93649999995</v>
      </c>
      <c r="I57" s="1" t="s">
        <v>354</v>
      </c>
      <c r="K57" s="3">
        <v>9331066495545.2793</v>
      </c>
      <c r="M57" s="1" t="s">
        <v>507</v>
      </c>
    </row>
    <row r="58" spans="1:13">
      <c r="A58" s="1" t="s">
        <v>217</v>
      </c>
      <c r="C58" s="3">
        <v>2061077</v>
      </c>
      <c r="E58" s="3">
        <v>918500</v>
      </c>
      <c r="G58" s="3">
        <v>912389.77679999999</v>
      </c>
      <c r="I58" s="1" t="s">
        <v>355</v>
      </c>
      <c r="K58" s="3">
        <v>1880505583997.6101</v>
      </c>
      <c r="M58" s="1" t="s">
        <v>507</v>
      </c>
    </row>
    <row r="59" spans="1:13">
      <c r="A59" s="1" t="s">
        <v>63</v>
      </c>
      <c r="C59" s="3">
        <v>1500000</v>
      </c>
      <c r="E59" s="3">
        <v>2135961.0639999998</v>
      </c>
      <c r="G59" s="3">
        <v>2149403.4191000001</v>
      </c>
      <c r="I59" s="1" t="s">
        <v>356</v>
      </c>
      <c r="K59" s="3">
        <v>3224105128650</v>
      </c>
      <c r="M59" s="1" t="s">
        <v>507</v>
      </c>
    </row>
    <row r="60" spans="1:13">
      <c r="A60" s="1" t="s">
        <v>215</v>
      </c>
      <c r="C60" s="3">
        <v>1180000</v>
      </c>
      <c r="E60" s="3">
        <v>910240</v>
      </c>
      <c r="G60" s="3">
        <v>928359.82369999995</v>
      </c>
      <c r="I60" s="1" t="s">
        <v>357</v>
      </c>
      <c r="K60" s="3">
        <v>1095464591966</v>
      </c>
      <c r="M60" s="1" t="s">
        <v>507</v>
      </c>
    </row>
    <row r="61" spans="1:13">
      <c r="A61" s="1" t="s">
        <v>221</v>
      </c>
      <c r="C61" s="3">
        <v>1692000</v>
      </c>
      <c r="E61" s="3">
        <v>897210</v>
      </c>
      <c r="G61" s="3">
        <v>894411.70479999995</v>
      </c>
      <c r="I61" s="1" t="s">
        <v>358</v>
      </c>
      <c r="K61" s="3">
        <v>1513344604521.6001</v>
      </c>
      <c r="M61" s="1" t="s">
        <v>507</v>
      </c>
    </row>
    <row r="62" spans="1:13">
      <c r="A62" s="1" t="s">
        <v>67</v>
      </c>
      <c r="C62" s="3">
        <v>3000000</v>
      </c>
      <c r="E62" s="3">
        <v>999990</v>
      </c>
      <c r="G62" s="3">
        <v>988306.42859999998</v>
      </c>
      <c r="I62" s="1" t="s">
        <v>359</v>
      </c>
      <c r="K62" s="3">
        <v>2964919285800</v>
      </c>
      <c r="M62" s="1" t="s">
        <v>507</v>
      </c>
    </row>
    <row r="63" spans="1:13">
      <c r="A63" s="1" t="s">
        <v>223</v>
      </c>
      <c r="C63" s="3">
        <v>15586960</v>
      </c>
      <c r="E63" s="3">
        <v>899230</v>
      </c>
      <c r="G63" s="3">
        <v>889109.43050000002</v>
      </c>
      <c r="I63" s="1" t="s">
        <v>360</v>
      </c>
      <c r="K63" s="3">
        <v>13858513128826.301</v>
      </c>
      <c r="M63" s="1" t="s">
        <v>507</v>
      </c>
    </row>
    <row r="64" spans="1:13">
      <c r="A64" s="1" t="s">
        <v>163</v>
      </c>
      <c r="C64" s="3">
        <v>1800000</v>
      </c>
      <c r="E64" s="3">
        <v>1000000</v>
      </c>
      <c r="G64" s="3">
        <v>953834.29029999999</v>
      </c>
      <c r="I64" s="1" t="s">
        <v>361</v>
      </c>
      <c r="K64" s="3">
        <v>1716901722540</v>
      </c>
      <c r="M64" s="1" t="s">
        <v>507</v>
      </c>
    </row>
    <row r="65" spans="1:13">
      <c r="A65" s="1" t="s">
        <v>218</v>
      </c>
      <c r="C65" s="3">
        <v>3835000</v>
      </c>
      <c r="E65" s="3">
        <v>893750</v>
      </c>
      <c r="G65" s="3">
        <v>886113.4118</v>
      </c>
      <c r="I65" s="1" t="s">
        <v>362</v>
      </c>
      <c r="K65" s="3">
        <v>3398244934253</v>
      </c>
      <c r="M65" s="1" t="s">
        <v>507</v>
      </c>
    </row>
    <row r="66" spans="1:13">
      <c r="A66" s="1" t="s">
        <v>224</v>
      </c>
      <c r="C66" s="3">
        <v>6095000</v>
      </c>
      <c r="E66" s="3">
        <v>851270</v>
      </c>
      <c r="G66" s="3">
        <v>865462.32420000003</v>
      </c>
      <c r="I66" s="1" t="s">
        <v>363</v>
      </c>
      <c r="K66" s="3">
        <v>5274992865999</v>
      </c>
      <c r="M66" s="1" t="s">
        <v>507</v>
      </c>
    </row>
    <row r="67" spans="1:13">
      <c r="A67" s="1" t="s">
        <v>247</v>
      </c>
      <c r="C67" s="3">
        <v>2773000</v>
      </c>
      <c r="E67" s="3">
        <v>921000</v>
      </c>
      <c r="G67" s="3">
        <v>829821</v>
      </c>
      <c r="I67" s="1" t="s">
        <v>364</v>
      </c>
      <c r="K67" s="3">
        <v>2301093633000</v>
      </c>
      <c r="M67" s="1" t="s">
        <v>507</v>
      </c>
    </row>
    <row r="68" spans="1:13">
      <c r="A68" s="1" t="s">
        <v>166</v>
      </c>
      <c r="C68" s="3">
        <v>3000000</v>
      </c>
      <c r="E68" s="3">
        <v>990000</v>
      </c>
      <c r="G68" s="3">
        <v>957115.89370000002</v>
      </c>
      <c r="I68" s="1" t="s">
        <v>365</v>
      </c>
      <c r="K68" s="3">
        <v>2871347681100</v>
      </c>
      <c r="M68" s="1" t="s">
        <v>507</v>
      </c>
    </row>
    <row r="69" spans="1:13">
      <c r="A69" s="1" t="s">
        <v>227</v>
      </c>
      <c r="C69" s="3">
        <v>1370000</v>
      </c>
      <c r="E69" s="3">
        <v>970000</v>
      </c>
      <c r="G69" s="3">
        <v>916192</v>
      </c>
      <c r="I69" s="1" t="s">
        <v>366</v>
      </c>
      <c r="K69" s="3">
        <v>1255183040000</v>
      </c>
      <c r="M69" s="1" t="s">
        <v>507</v>
      </c>
    </row>
    <row r="70" spans="1:13">
      <c r="A70" s="1" t="s">
        <v>201</v>
      </c>
      <c r="C70" s="3">
        <v>7092228</v>
      </c>
      <c r="E70" s="3">
        <v>824433</v>
      </c>
      <c r="G70" s="3">
        <v>838214.27509999997</v>
      </c>
      <c r="I70" s="1" t="s">
        <v>363</v>
      </c>
      <c r="K70" s="3">
        <v>5944806751863.9199</v>
      </c>
      <c r="M70" s="1" t="s">
        <v>507</v>
      </c>
    </row>
    <row r="71" spans="1:13" ht="22.5" thickBot="1">
      <c r="K71" s="4">
        <f>SUM(K8:K70)</f>
        <v>189775644317245.19</v>
      </c>
    </row>
    <row r="72" spans="1:13" ht="22.5" thickTop="1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S15" sqref="S15"/>
    </sheetView>
  </sheetViews>
  <sheetFormatPr defaultRowHeight="21.7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22.5">
      <c r="A6" s="9" t="s">
        <v>368</v>
      </c>
      <c r="C6" s="10" t="s">
        <v>369</v>
      </c>
      <c r="D6" s="10" t="s">
        <v>369</v>
      </c>
      <c r="E6" s="10" t="s">
        <v>369</v>
      </c>
      <c r="F6" s="10" t="s">
        <v>369</v>
      </c>
      <c r="G6" s="10" t="s">
        <v>369</v>
      </c>
      <c r="H6" s="10" t="s">
        <v>369</v>
      </c>
      <c r="I6" s="10" t="s">
        <v>369</v>
      </c>
      <c r="K6" s="10" t="s">
        <v>4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</row>
    <row r="7" spans="1:19" ht="22.5">
      <c r="A7" s="10" t="s">
        <v>368</v>
      </c>
      <c r="C7" s="12" t="s">
        <v>370</v>
      </c>
      <c r="E7" s="12" t="s">
        <v>371</v>
      </c>
      <c r="G7" s="12" t="s">
        <v>372</v>
      </c>
      <c r="I7" s="12" t="s">
        <v>61</v>
      </c>
      <c r="K7" s="12" t="s">
        <v>373</v>
      </c>
      <c r="M7" s="12" t="s">
        <v>374</v>
      </c>
      <c r="O7" s="12" t="s">
        <v>375</v>
      </c>
      <c r="Q7" s="12" t="s">
        <v>373</v>
      </c>
      <c r="S7" s="12" t="s">
        <v>367</v>
      </c>
    </row>
    <row r="8" spans="1:19">
      <c r="A8" s="1" t="s">
        <v>376</v>
      </c>
      <c r="C8" s="1" t="s">
        <v>377</v>
      </c>
      <c r="E8" s="1" t="s">
        <v>378</v>
      </c>
      <c r="G8" s="1" t="s">
        <v>379</v>
      </c>
      <c r="I8" s="3">
        <v>5</v>
      </c>
      <c r="K8" s="3">
        <v>3507673937421</v>
      </c>
      <c r="M8" s="3">
        <v>43261</v>
      </c>
      <c r="O8" s="3">
        <v>3507663750000</v>
      </c>
      <c r="Q8" s="3">
        <v>10230682</v>
      </c>
      <c r="S8" s="5">
        <v>3.9624267427868768E-8</v>
      </c>
    </row>
    <row r="9" spans="1:19">
      <c r="A9" s="1" t="s">
        <v>380</v>
      </c>
      <c r="C9" s="1" t="s">
        <v>381</v>
      </c>
      <c r="E9" s="1" t="s">
        <v>378</v>
      </c>
      <c r="G9" s="1" t="s">
        <v>382</v>
      </c>
      <c r="I9" s="3">
        <v>5</v>
      </c>
      <c r="K9" s="3">
        <v>5279659634</v>
      </c>
      <c r="M9" s="3">
        <v>43748441711751</v>
      </c>
      <c r="O9" s="3">
        <v>33679007123251</v>
      </c>
      <c r="Q9" s="3">
        <v>10074714248134</v>
      </c>
      <c r="S9" s="5">
        <v>3.9020191579351354E-2</v>
      </c>
    </row>
    <row r="10" spans="1:19">
      <c r="A10" s="1" t="s">
        <v>383</v>
      </c>
      <c r="C10" s="1" t="s">
        <v>384</v>
      </c>
      <c r="E10" s="1" t="s">
        <v>378</v>
      </c>
      <c r="G10" s="1" t="s">
        <v>385</v>
      </c>
      <c r="I10" s="3">
        <v>5</v>
      </c>
      <c r="K10" s="3">
        <v>1263740556774</v>
      </c>
      <c r="M10" s="3">
        <v>2730848188196</v>
      </c>
      <c r="O10" s="3">
        <v>939000250000</v>
      </c>
      <c r="Q10" s="3">
        <v>3055588494970</v>
      </c>
      <c r="S10" s="5">
        <v>1.1834543940883934E-2</v>
      </c>
    </row>
    <row r="11" spans="1:19">
      <c r="A11" s="1" t="s">
        <v>383</v>
      </c>
      <c r="C11" s="1" t="s">
        <v>386</v>
      </c>
      <c r="E11" s="1" t="s">
        <v>387</v>
      </c>
      <c r="G11" s="1" t="s">
        <v>77</v>
      </c>
      <c r="I11" s="3">
        <v>24</v>
      </c>
      <c r="K11" s="3">
        <v>1029659000000</v>
      </c>
      <c r="M11" s="3">
        <v>0</v>
      </c>
      <c r="O11" s="3">
        <v>0</v>
      </c>
      <c r="Q11" s="3">
        <v>1029659000000</v>
      </c>
      <c r="S11" s="5">
        <v>3.9879534497809562E-3</v>
      </c>
    </row>
    <row r="12" spans="1:19">
      <c r="A12" s="1" t="s">
        <v>383</v>
      </c>
      <c r="C12" s="1" t="s">
        <v>388</v>
      </c>
      <c r="E12" s="1" t="s">
        <v>387</v>
      </c>
      <c r="G12" s="1" t="s">
        <v>389</v>
      </c>
      <c r="I12" s="3">
        <v>24</v>
      </c>
      <c r="K12" s="3">
        <v>3000000000000</v>
      </c>
      <c r="M12" s="3">
        <v>0</v>
      </c>
      <c r="O12" s="3">
        <v>0</v>
      </c>
      <c r="Q12" s="3">
        <v>3000000000000</v>
      </c>
      <c r="S12" s="5">
        <v>1.1619245157224739E-2</v>
      </c>
    </row>
    <row r="13" spans="1:19" ht="22.5" thickBot="1">
      <c r="K13" s="4">
        <f>SUM(K8:K12)</f>
        <v>8806353153829</v>
      </c>
      <c r="M13" s="4">
        <f>SUM(M8:M12)</f>
        <v>46479289943208</v>
      </c>
      <c r="O13" s="4">
        <f>SUM(O8:O12)</f>
        <v>38125671123251</v>
      </c>
      <c r="Q13" s="4">
        <f>SUM(Q8:Q12)</f>
        <v>17159971973786</v>
      </c>
      <c r="S13" s="6">
        <f>SUM(S8:S12)</f>
        <v>6.6461973751508419E-2</v>
      </c>
    </row>
    <row r="14" spans="1:19" ht="22.5" thickTop="1"/>
    <row r="15" spans="1:19">
      <c r="S15" s="3"/>
    </row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C8:C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E18" sqref="E18"/>
    </sheetView>
  </sheetViews>
  <sheetFormatPr defaultRowHeight="21.75"/>
  <cols>
    <col min="1" max="1" width="24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>
      <c r="A2" s="9" t="s">
        <v>0</v>
      </c>
      <c r="B2" s="9"/>
      <c r="C2" s="9"/>
      <c r="D2" s="9"/>
      <c r="E2" s="9"/>
      <c r="F2" s="9"/>
      <c r="G2" s="9"/>
    </row>
    <row r="3" spans="1:7" ht="22.5">
      <c r="A3" s="9" t="s">
        <v>390</v>
      </c>
      <c r="B3" s="9"/>
      <c r="C3" s="9"/>
      <c r="D3" s="9"/>
      <c r="E3" s="9"/>
      <c r="F3" s="9"/>
      <c r="G3" s="9"/>
    </row>
    <row r="4" spans="1:7" ht="22.5">
      <c r="A4" s="9" t="s">
        <v>2</v>
      </c>
      <c r="B4" s="9"/>
      <c r="C4" s="9"/>
      <c r="D4" s="9"/>
      <c r="E4" s="9"/>
      <c r="F4" s="9"/>
      <c r="G4" s="9"/>
    </row>
    <row r="6" spans="1:7" ht="22.5">
      <c r="A6" s="10" t="s">
        <v>394</v>
      </c>
      <c r="C6" s="10" t="s">
        <v>373</v>
      </c>
      <c r="E6" s="10" t="s">
        <v>494</v>
      </c>
      <c r="G6" s="10" t="s">
        <v>13</v>
      </c>
    </row>
    <row r="7" spans="1:7">
      <c r="A7" s="1" t="s">
        <v>504</v>
      </c>
      <c r="C7" s="3">
        <f>'سرمایه‌گذاری در سهام'!I100</f>
        <v>98656793399</v>
      </c>
      <c r="E7" s="5">
        <f>C7/$C$11</f>
        <v>2.1228694954237452E-2</v>
      </c>
      <c r="G7" s="5">
        <v>3.8210582297621744E-4</v>
      </c>
    </row>
    <row r="8" spans="1:7">
      <c r="A8" s="1" t="s">
        <v>505</v>
      </c>
      <c r="C8" s="3">
        <f>'سرمایه‌گذاری در اوراق بهادار'!I128</f>
        <v>4410255186091</v>
      </c>
      <c r="E8" s="5">
        <f t="shared" ref="E8:E10" si="0">C8/$C$11</f>
        <v>0.94898646905362083</v>
      </c>
      <c r="G8" s="5">
        <v>1.7081278737704382E-2</v>
      </c>
    </row>
    <row r="9" spans="1:7">
      <c r="A9" s="1" t="s">
        <v>506</v>
      </c>
      <c r="C9" s="3">
        <f>'درآمد سپرده بانکی'!E13</f>
        <v>138411820611</v>
      </c>
      <c r="E9" s="5">
        <f t="shared" si="0"/>
        <v>2.9783071358584601E-2</v>
      </c>
      <c r="G9" s="5">
        <v>5.3608029211234037E-4</v>
      </c>
    </row>
    <row r="10" spans="1:7">
      <c r="A10" s="1" t="s">
        <v>501</v>
      </c>
      <c r="C10" s="3">
        <f>'سایر درآمدها'!C10</f>
        <v>8200838</v>
      </c>
      <c r="E10" s="5">
        <f t="shared" si="0"/>
        <v>1.7646335571340738E-6</v>
      </c>
      <c r="G10" s="5">
        <v>3.176251573889487E-8</v>
      </c>
    </row>
    <row r="11" spans="1:7" ht="22.5" thickBot="1">
      <c r="C11" s="4">
        <f>SUM(C7:C10)</f>
        <v>4647332000939</v>
      </c>
      <c r="E11" s="8">
        <f>SUM(E7:E10)</f>
        <v>1</v>
      </c>
      <c r="G11" s="8">
        <f>SUM(G7:G10)</f>
        <v>1.7999496615308679E-2</v>
      </c>
    </row>
    <row r="12" spans="1:7" ht="22.5" thickTop="1"/>
    <row r="14" spans="1:7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76"/>
  <sheetViews>
    <sheetView rightToLeft="1" topLeftCell="A73" workbookViewId="0">
      <selection activeCell="A6" sqref="A6:S7"/>
    </sheetView>
  </sheetViews>
  <sheetFormatPr defaultRowHeight="21.75"/>
  <cols>
    <col min="1" max="1" width="34.42578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2.5">
      <c r="A3" s="9" t="s">
        <v>390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22.5">
      <c r="A6" s="10" t="s">
        <v>391</v>
      </c>
      <c r="B6" s="10" t="s">
        <v>391</v>
      </c>
      <c r="C6" s="10" t="s">
        <v>391</v>
      </c>
      <c r="D6" s="10" t="s">
        <v>391</v>
      </c>
      <c r="E6" s="10" t="s">
        <v>391</v>
      </c>
      <c r="F6" s="10" t="s">
        <v>391</v>
      </c>
      <c r="G6" s="10" t="s">
        <v>391</v>
      </c>
      <c r="I6" s="10" t="s">
        <v>392</v>
      </c>
      <c r="J6" s="10" t="s">
        <v>392</v>
      </c>
      <c r="K6" s="10" t="s">
        <v>392</v>
      </c>
      <c r="L6" s="10" t="s">
        <v>392</v>
      </c>
      <c r="M6" s="10" t="s">
        <v>392</v>
      </c>
      <c r="O6" s="10" t="s">
        <v>393</v>
      </c>
      <c r="P6" s="10" t="s">
        <v>393</v>
      </c>
      <c r="Q6" s="10" t="s">
        <v>393</v>
      </c>
      <c r="R6" s="10" t="s">
        <v>393</v>
      </c>
      <c r="S6" s="10" t="s">
        <v>393</v>
      </c>
    </row>
    <row r="7" spans="1:19" ht="22.5">
      <c r="A7" s="12" t="s">
        <v>394</v>
      </c>
      <c r="C7" s="12" t="s">
        <v>395</v>
      </c>
      <c r="E7" s="12" t="s">
        <v>60</v>
      </c>
      <c r="G7" s="12" t="s">
        <v>61</v>
      </c>
      <c r="I7" s="12" t="s">
        <v>396</v>
      </c>
      <c r="K7" s="12" t="s">
        <v>397</v>
      </c>
      <c r="M7" s="12" t="s">
        <v>398</v>
      </c>
      <c r="O7" s="12" t="s">
        <v>396</v>
      </c>
      <c r="Q7" s="12" t="s">
        <v>397</v>
      </c>
      <c r="S7" s="12" t="s">
        <v>398</v>
      </c>
    </row>
    <row r="8" spans="1:19">
      <c r="A8" s="1" t="s">
        <v>227</v>
      </c>
      <c r="C8" s="1" t="s">
        <v>399</v>
      </c>
      <c r="E8" s="1" t="s">
        <v>229</v>
      </c>
      <c r="G8" s="3">
        <v>16</v>
      </c>
      <c r="I8" s="3">
        <v>18911584766</v>
      </c>
      <c r="K8" s="1" t="s">
        <v>399</v>
      </c>
      <c r="M8" s="3">
        <v>18911584766</v>
      </c>
      <c r="O8" s="3">
        <v>30843350534</v>
      </c>
      <c r="Q8" s="1" t="s">
        <v>399</v>
      </c>
      <c r="S8" s="3">
        <v>30843350534</v>
      </c>
    </row>
    <row r="9" spans="1:19">
      <c r="A9" s="1" t="s">
        <v>166</v>
      </c>
      <c r="C9" s="1" t="s">
        <v>399</v>
      </c>
      <c r="E9" s="1" t="s">
        <v>168</v>
      </c>
      <c r="G9" s="3">
        <v>18</v>
      </c>
      <c r="I9" s="3">
        <v>46939797499</v>
      </c>
      <c r="K9" s="1" t="s">
        <v>399</v>
      </c>
      <c r="M9" s="3">
        <v>46939797499</v>
      </c>
      <c r="O9" s="3">
        <v>293297242407</v>
      </c>
      <c r="Q9" s="1" t="s">
        <v>399</v>
      </c>
      <c r="S9" s="3">
        <v>293297242407</v>
      </c>
    </row>
    <row r="10" spans="1:19">
      <c r="A10" s="1" t="s">
        <v>247</v>
      </c>
      <c r="C10" s="1" t="s">
        <v>399</v>
      </c>
      <c r="E10" s="1" t="s">
        <v>249</v>
      </c>
      <c r="G10" s="3">
        <v>18</v>
      </c>
      <c r="I10" s="3">
        <v>44469584504</v>
      </c>
      <c r="K10" s="1" t="s">
        <v>399</v>
      </c>
      <c r="M10" s="3">
        <v>44469584504</v>
      </c>
      <c r="O10" s="3">
        <v>133939083718</v>
      </c>
      <c r="Q10" s="1" t="s">
        <v>399</v>
      </c>
      <c r="S10" s="3">
        <v>133939083718</v>
      </c>
    </row>
    <row r="11" spans="1:19">
      <c r="A11" s="1" t="s">
        <v>163</v>
      </c>
      <c r="C11" s="1" t="s">
        <v>399</v>
      </c>
      <c r="E11" s="1" t="s">
        <v>165</v>
      </c>
      <c r="G11" s="3">
        <v>18</v>
      </c>
      <c r="I11" s="3">
        <v>27060175104</v>
      </c>
      <c r="K11" s="1" t="s">
        <v>399</v>
      </c>
      <c r="M11" s="3">
        <v>27060175104</v>
      </c>
      <c r="O11" s="3">
        <v>214932969653</v>
      </c>
      <c r="Q11" s="1" t="s">
        <v>399</v>
      </c>
      <c r="S11" s="3">
        <v>214932969653</v>
      </c>
    </row>
    <row r="12" spans="1:19">
      <c r="A12" s="1" t="s">
        <v>67</v>
      </c>
      <c r="C12" s="1" t="s">
        <v>399</v>
      </c>
      <c r="E12" s="1" t="s">
        <v>69</v>
      </c>
      <c r="G12" s="3">
        <v>18</v>
      </c>
      <c r="I12" s="3">
        <v>46670601547</v>
      </c>
      <c r="K12" s="1" t="s">
        <v>399</v>
      </c>
      <c r="M12" s="3">
        <v>46670601547</v>
      </c>
      <c r="O12" s="3">
        <v>249274806431</v>
      </c>
      <c r="Q12" s="1" t="s">
        <v>399</v>
      </c>
      <c r="S12" s="3">
        <v>249274806431</v>
      </c>
    </row>
    <row r="13" spans="1:19">
      <c r="A13" s="1" t="s">
        <v>73</v>
      </c>
      <c r="C13" s="1" t="s">
        <v>399</v>
      </c>
      <c r="E13" s="1" t="s">
        <v>75</v>
      </c>
      <c r="G13" s="3">
        <v>19</v>
      </c>
      <c r="I13" s="3">
        <v>60882042883</v>
      </c>
      <c r="K13" s="1" t="s">
        <v>399</v>
      </c>
      <c r="M13" s="3">
        <v>60882042883</v>
      </c>
      <c r="O13" s="3">
        <v>179115259015</v>
      </c>
      <c r="Q13" s="1" t="s">
        <v>399</v>
      </c>
      <c r="S13" s="3">
        <v>179115259015</v>
      </c>
    </row>
    <row r="14" spans="1:19">
      <c r="A14" s="1" t="s">
        <v>176</v>
      </c>
      <c r="C14" s="1" t="s">
        <v>399</v>
      </c>
      <c r="E14" s="1" t="s">
        <v>178</v>
      </c>
      <c r="G14" s="3">
        <v>18</v>
      </c>
      <c r="I14" s="3">
        <v>30319712556</v>
      </c>
      <c r="K14" s="1" t="s">
        <v>399</v>
      </c>
      <c r="M14" s="3">
        <v>30319712556</v>
      </c>
      <c r="O14" s="3">
        <v>237282879855</v>
      </c>
      <c r="Q14" s="1" t="s">
        <v>399</v>
      </c>
      <c r="S14" s="3">
        <v>237282879855</v>
      </c>
    </row>
    <row r="15" spans="1:19">
      <c r="A15" s="1" t="s">
        <v>244</v>
      </c>
      <c r="C15" s="1" t="s">
        <v>399</v>
      </c>
      <c r="E15" s="1" t="s">
        <v>246</v>
      </c>
      <c r="G15" s="3">
        <v>18</v>
      </c>
      <c r="I15" s="3">
        <v>3001693897</v>
      </c>
      <c r="K15" s="1" t="s">
        <v>399</v>
      </c>
      <c r="M15" s="3">
        <v>3001693897</v>
      </c>
      <c r="O15" s="3">
        <v>60399223967</v>
      </c>
      <c r="Q15" s="1" t="s">
        <v>399</v>
      </c>
      <c r="S15" s="3">
        <v>60399223967</v>
      </c>
    </row>
    <row r="16" spans="1:19">
      <c r="A16" s="1" t="s">
        <v>241</v>
      </c>
      <c r="C16" s="1" t="s">
        <v>399</v>
      </c>
      <c r="E16" s="1" t="s">
        <v>243</v>
      </c>
      <c r="G16" s="3">
        <v>18</v>
      </c>
      <c r="I16" s="3">
        <v>39279866474</v>
      </c>
      <c r="K16" s="1" t="s">
        <v>399</v>
      </c>
      <c r="M16" s="3">
        <v>39279866474</v>
      </c>
      <c r="O16" s="3">
        <v>533827351494</v>
      </c>
      <c r="Q16" s="1" t="s">
        <v>399</v>
      </c>
      <c r="S16" s="3">
        <v>533827351494</v>
      </c>
    </row>
    <row r="17" spans="1:19">
      <c r="A17" s="1" t="s">
        <v>286</v>
      </c>
      <c r="C17" s="1" t="s">
        <v>399</v>
      </c>
      <c r="E17" s="1" t="s">
        <v>288</v>
      </c>
      <c r="G17" s="3">
        <v>18</v>
      </c>
      <c r="I17" s="3">
        <v>24356807690</v>
      </c>
      <c r="K17" s="1" t="s">
        <v>399</v>
      </c>
      <c r="M17" s="3">
        <v>24356807690</v>
      </c>
      <c r="O17" s="3">
        <v>394261210748</v>
      </c>
      <c r="Q17" s="1" t="s">
        <v>399</v>
      </c>
      <c r="S17" s="3">
        <v>394261210748</v>
      </c>
    </row>
    <row r="18" spans="1:19">
      <c r="A18" s="1" t="s">
        <v>236</v>
      </c>
      <c r="C18" s="1" t="s">
        <v>399</v>
      </c>
      <c r="E18" s="1" t="s">
        <v>238</v>
      </c>
      <c r="G18" s="3">
        <v>18</v>
      </c>
      <c r="I18" s="3">
        <v>4660751150</v>
      </c>
      <c r="K18" s="1" t="s">
        <v>399</v>
      </c>
      <c r="M18" s="3">
        <v>4660751150</v>
      </c>
      <c r="O18" s="3">
        <v>35494976865</v>
      </c>
      <c r="Q18" s="1" t="s">
        <v>399</v>
      </c>
      <c r="S18" s="3">
        <v>35494976865</v>
      </c>
    </row>
    <row r="19" spans="1:19">
      <c r="A19" s="1" t="s">
        <v>239</v>
      </c>
      <c r="C19" s="1" t="s">
        <v>399</v>
      </c>
      <c r="E19" s="1" t="s">
        <v>240</v>
      </c>
      <c r="G19" s="3">
        <v>18</v>
      </c>
      <c r="I19" s="3">
        <v>93998298995</v>
      </c>
      <c r="K19" s="1" t="s">
        <v>399</v>
      </c>
      <c r="M19" s="3">
        <v>93998298995</v>
      </c>
      <c r="O19" s="3">
        <v>546592899158</v>
      </c>
      <c r="Q19" s="1" t="s">
        <v>399</v>
      </c>
      <c r="S19" s="3">
        <v>546592899158</v>
      </c>
    </row>
    <row r="20" spans="1:19">
      <c r="A20" s="1" t="s">
        <v>233</v>
      </c>
      <c r="C20" s="1" t="s">
        <v>399</v>
      </c>
      <c r="E20" s="1" t="s">
        <v>235</v>
      </c>
      <c r="G20" s="3">
        <v>18</v>
      </c>
      <c r="I20" s="3">
        <v>1176959394</v>
      </c>
      <c r="K20" s="1" t="s">
        <v>399</v>
      </c>
      <c r="M20" s="3">
        <v>1176959394</v>
      </c>
      <c r="O20" s="3">
        <v>258822313981</v>
      </c>
      <c r="Q20" s="1" t="s">
        <v>399</v>
      </c>
      <c r="S20" s="3">
        <v>258822313981</v>
      </c>
    </row>
    <row r="21" spans="1:19">
      <c r="A21" s="1" t="s">
        <v>400</v>
      </c>
      <c r="C21" s="1" t="s">
        <v>399</v>
      </c>
      <c r="E21" s="1" t="s">
        <v>401</v>
      </c>
      <c r="G21" s="3">
        <v>18</v>
      </c>
      <c r="I21" s="3">
        <v>0</v>
      </c>
      <c r="K21" s="1" t="s">
        <v>399</v>
      </c>
      <c r="M21" s="3">
        <v>0</v>
      </c>
      <c r="O21" s="3">
        <v>22719496362</v>
      </c>
      <c r="Q21" s="1" t="s">
        <v>399</v>
      </c>
      <c r="S21" s="3">
        <v>22719496362</v>
      </c>
    </row>
    <row r="22" spans="1:19">
      <c r="A22" s="1" t="s">
        <v>144</v>
      </c>
      <c r="C22" s="1" t="s">
        <v>399</v>
      </c>
      <c r="E22" s="1" t="s">
        <v>146</v>
      </c>
      <c r="G22" s="3">
        <v>20</v>
      </c>
      <c r="I22" s="3">
        <v>34891398072</v>
      </c>
      <c r="K22" s="1" t="s">
        <v>399</v>
      </c>
      <c r="M22" s="3">
        <v>34891398072</v>
      </c>
      <c r="O22" s="3">
        <v>265412316577</v>
      </c>
      <c r="Q22" s="1" t="s">
        <v>399</v>
      </c>
      <c r="S22" s="3">
        <v>265412316577</v>
      </c>
    </row>
    <row r="23" spans="1:19">
      <c r="A23" s="1" t="s">
        <v>279</v>
      </c>
      <c r="C23" s="1" t="s">
        <v>399</v>
      </c>
      <c r="E23" s="1" t="s">
        <v>281</v>
      </c>
      <c r="G23" s="3">
        <v>16</v>
      </c>
      <c r="I23" s="3">
        <v>45670554816</v>
      </c>
      <c r="K23" s="1" t="s">
        <v>399</v>
      </c>
      <c r="M23" s="3">
        <v>45670554816</v>
      </c>
      <c r="O23" s="3">
        <v>583785473311</v>
      </c>
      <c r="Q23" s="1" t="s">
        <v>399</v>
      </c>
      <c r="S23" s="3">
        <v>583785473311</v>
      </c>
    </row>
    <row r="24" spans="1:19">
      <c r="A24" s="1" t="s">
        <v>172</v>
      </c>
      <c r="C24" s="1" t="s">
        <v>399</v>
      </c>
      <c r="E24" s="1" t="s">
        <v>174</v>
      </c>
      <c r="G24" s="3">
        <v>18</v>
      </c>
      <c r="I24" s="3">
        <v>17786111509</v>
      </c>
      <c r="K24" s="1" t="s">
        <v>399</v>
      </c>
      <c r="M24" s="3">
        <v>17786111509</v>
      </c>
      <c r="O24" s="3">
        <v>304615798570</v>
      </c>
      <c r="Q24" s="1" t="s">
        <v>399</v>
      </c>
      <c r="S24" s="3">
        <v>304615798570</v>
      </c>
    </row>
    <row r="25" spans="1:19">
      <c r="A25" s="1" t="s">
        <v>175</v>
      </c>
      <c r="C25" s="1" t="s">
        <v>399</v>
      </c>
      <c r="E25" s="1" t="s">
        <v>174</v>
      </c>
      <c r="G25" s="3">
        <v>18</v>
      </c>
      <c r="I25" s="3">
        <v>77694764742</v>
      </c>
      <c r="K25" s="1" t="s">
        <v>399</v>
      </c>
      <c r="M25" s="3">
        <v>77694764742</v>
      </c>
      <c r="O25" s="3">
        <v>606101027633</v>
      </c>
      <c r="Q25" s="1" t="s">
        <v>399</v>
      </c>
      <c r="S25" s="3">
        <v>606101027633</v>
      </c>
    </row>
    <row r="26" spans="1:19">
      <c r="A26" s="1" t="s">
        <v>276</v>
      </c>
      <c r="C26" s="1" t="s">
        <v>399</v>
      </c>
      <c r="E26" s="1" t="s">
        <v>278</v>
      </c>
      <c r="G26" s="3">
        <v>17</v>
      </c>
      <c r="I26" s="3">
        <v>24570714295</v>
      </c>
      <c r="K26" s="1" t="s">
        <v>399</v>
      </c>
      <c r="M26" s="3">
        <v>24570714295</v>
      </c>
      <c r="O26" s="3">
        <v>192783455348</v>
      </c>
      <c r="Q26" s="1" t="s">
        <v>399</v>
      </c>
      <c r="S26" s="3">
        <v>192783455348</v>
      </c>
    </row>
    <row r="27" spans="1:19">
      <c r="A27" s="1" t="s">
        <v>253</v>
      </c>
      <c r="C27" s="1" t="s">
        <v>399</v>
      </c>
      <c r="E27" s="1" t="s">
        <v>255</v>
      </c>
      <c r="G27" s="3">
        <v>15</v>
      </c>
      <c r="I27" s="3">
        <v>78184742871</v>
      </c>
      <c r="K27" s="1" t="s">
        <v>399</v>
      </c>
      <c r="M27" s="3">
        <v>78184742871</v>
      </c>
      <c r="O27" s="3">
        <v>181708953887</v>
      </c>
      <c r="Q27" s="1" t="s">
        <v>399</v>
      </c>
      <c r="S27" s="3">
        <v>181708953887</v>
      </c>
    </row>
    <row r="28" spans="1:19">
      <c r="A28" s="1" t="s">
        <v>160</v>
      </c>
      <c r="C28" s="1" t="s">
        <v>399</v>
      </c>
      <c r="E28" s="1" t="s">
        <v>162</v>
      </c>
      <c r="G28" s="3">
        <v>18</v>
      </c>
      <c r="I28" s="3">
        <v>61373592471</v>
      </c>
      <c r="K28" s="1" t="s">
        <v>399</v>
      </c>
      <c r="M28" s="3">
        <v>61373592471</v>
      </c>
      <c r="O28" s="3">
        <v>74977546063</v>
      </c>
      <c r="Q28" s="1" t="s">
        <v>399</v>
      </c>
      <c r="S28" s="3">
        <v>74977546063</v>
      </c>
    </row>
    <row r="29" spans="1:19">
      <c r="A29" s="1" t="s">
        <v>402</v>
      </c>
      <c r="C29" s="1" t="s">
        <v>399</v>
      </c>
      <c r="E29" s="1" t="s">
        <v>403</v>
      </c>
      <c r="G29" s="3">
        <v>18</v>
      </c>
      <c r="I29" s="3">
        <v>0</v>
      </c>
      <c r="K29" s="1" t="s">
        <v>399</v>
      </c>
      <c r="M29" s="3">
        <v>0</v>
      </c>
      <c r="O29" s="3">
        <v>261480788672</v>
      </c>
      <c r="Q29" s="1" t="s">
        <v>399</v>
      </c>
      <c r="S29" s="3">
        <v>261480788672</v>
      </c>
    </row>
    <row r="30" spans="1:19">
      <c r="A30" s="1" t="s">
        <v>299</v>
      </c>
      <c r="C30" s="1" t="s">
        <v>399</v>
      </c>
      <c r="E30" s="1" t="s">
        <v>301</v>
      </c>
      <c r="G30" s="3">
        <v>18</v>
      </c>
      <c r="I30" s="3">
        <v>84074570463</v>
      </c>
      <c r="K30" s="1" t="s">
        <v>399</v>
      </c>
      <c r="M30" s="3">
        <v>84074570463</v>
      </c>
      <c r="O30" s="3">
        <v>84074570463</v>
      </c>
      <c r="Q30" s="1" t="s">
        <v>399</v>
      </c>
      <c r="S30" s="3">
        <v>84074570463</v>
      </c>
    </row>
    <row r="31" spans="1:19">
      <c r="A31" s="1" t="s">
        <v>141</v>
      </c>
      <c r="C31" s="1" t="s">
        <v>399</v>
      </c>
      <c r="E31" s="1" t="s">
        <v>143</v>
      </c>
      <c r="G31" s="3">
        <v>18</v>
      </c>
      <c r="I31" s="3">
        <v>6805206071</v>
      </c>
      <c r="K31" s="1" t="s">
        <v>399</v>
      </c>
      <c r="M31" s="3">
        <v>6805206071</v>
      </c>
      <c r="O31" s="3">
        <v>53766343057</v>
      </c>
      <c r="Q31" s="1" t="s">
        <v>399</v>
      </c>
      <c r="S31" s="3">
        <v>53766343057</v>
      </c>
    </row>
    <row r="32" spans="1:19">
      <c r="A32" s="1" t="s">
        <v>274</v>
      </c>
      <c r="C32" s="1" t="s">
        <v>399</v>
      </c>
      <c r="E32" s="1" t="s">
        <v>275</v>
      </c>
      <c r="G32" s="3">
        <v>17</v>
      </c>
      <c r="I32" s="3">
        <v>4615999346</v>
      </c>
      <c r="K32" s="1" t="s">
        <v>399</v>
      </c>
      <c r="M32" s="3">
        <v>4615999346</v>
      </c>
      <c r="O32" s="3">
        <v>44719827051</v>
      </c>
      <c r="Q32" s="1" t="s">
        <v>399</v>
      </c>
      <c r="S32" s="3">
        <v>44719827051</v>
      </c>
    </row>
    <row r="33" spans="1:19">
      <c r="A33" s="1" t="s">
        <v>271</v>
      </c>
      <c r="C33" s="1" t="s">
        <v>399</v>
      </c>
      <c r="E33" s="1" t="s">
        <v>273</v>
      </c>
      <c r="G33" s="3">
        <v>16</v>
      </c>
      <c r="I33" s="3">
        <v>27684620273</v>
      </c>
      <c r="K33" s="1" t="s">
        <v>399</v>
      </c>
      <c r="M33" s="3">
        <v>27684620273</v>
      </c>
      <c r="O33" s="3">
        <v>459083159428</v>
      </c>
      <c r="Q33" s="1" t="s">
        <v>399</v>
      </c>
      <c r="S33" s="3">
        <v>459083159428</v>
      </c>
    </row>
    <row r="34" spans="1:19">
      <c r="A34" s="1" t="s">
        <v>296</v>
      </c>
      <c r="C34" s="1" t="s">
        <v>399</v>
      </c>
      <c r="E34" s="1" t="s">
        <v>298</v>
      </c>
      <c r="G34" s="3">
        <v>18</v>
      </c>
      <c r="I34" s="3">
        <v>37369663856</v>
      </c>
      <c r="K34" s="1" t="s">
        <v>399</v>
      </c>
      <c r="M34" s="3">
        <v>37369663856</v>
      </c>
      <c r="O34" s="3">
        <v>37369663856</v>
      </c>
      <c r="Q34" s="1" t="s">
        <v>399</v>
      </c>
      <c r="S34" s="3">
        <v>37369663856</v>
      </c>
    </row>
    <row r="35" spans="1:19">
      <c r="A35" s="1" t="s">
        <v>79</v>
      </c>
      <c r="C35" s="1" t="s">
        <v>399</v>
      </c>
      <c r="E35" s="1" t="s">
        <v>81</v>
      </c>
      <c r="G35" s="3">
        <v>18</v>
      </c>
      <c r="I35" s="3">
        <v>58562523510</v>
      </c>
      <c r="K35" s="1" t="s">
        <v>399</v>
      </c>
      <c r="M35" s="3">
        <v>58562523510</v>
      </c>
      <c r="O35" s="3">
        <v>470175332148</v>
      </c>
      <c r="Q35" s="1" t="s">
        <v>399</v>
      </c>
      <c r="S35" s="3">
        <v>470175332148</v>
      </c>
    </row>
    <row r="36" spans="1:19">
      <c r="A36" s="1" t="s">
        <v>179</v>
      </c>
      <c r="C36" s="1" t="s">
        <v>399</v>
      </c>
      <c r="E36" s="1" t="s">
        <v>181</v>
      </c>
      <c r="G36" s="3">
        <v>18.5</v>
      </c>
      <c r="I36" s="3">
        <v>104917132643</v>
      </c>
      <c r="K36" s="1" t="s">
        <v>399</v>
      </c>
      <c r="M36" s="3">
        <v>104917132643</v>
      </c>
      <c r="O36" s="3">
        <v>734785113753</v>
      </c>
      <c r="Q36" s="1" t="s">
        <v>399</v>
      </c>
      <c r="S36" s="3">
        <v>734785113753</v>
      </c>
    </row>
    <row r="37" spans="1:19">
      <c r="A37" s="1" t="s">
        <v>293</v>
      </c>
      <c r="C37" s="1" t="s">
        <v>399</v>
      </c>
      <c r="E37" s="1" t="s">
        <v>295</v>
      </c>
      <c r="G37" s="3">
        <v>18</v>
      </c>
      <c r="I37" s="3">
        <v>1929173317</v>
      </c>
      <c r="K37" s="1" t="s">
        <v>399</v>
      </c>
      <c r="M37" s="3">
        <v>1929173317</v>
      </c>
      <c r="O37" s="3">
        <v>1929173317</v>
      </c>
      <c r="Q37" s="1" t="s">
        <v>399</v>
      </c>
      <c r="S37" s="3">
        <v>1929173317</v>
      </c>
    </row>
    <row r="38" spans="1:19">
      <c r="A38" s="1" t="s">
        <v>147</v>
      </c>
      <c r="C38" s="1" t="s">
        <v>399</v>
      </c>
      <c r="E38" s="1" t="s">
        <v>149</v>
      </c>
      <c r="G38" s="3">
        <v>18</v>
      </c>
      <c r="I38" s="3">
        <v>82627343063</v>
      </c>
      <c r="K38" s="1" t="s">
        <v>399</v>
      </c>
      <c r="M38" s="3">
        <v>82627343063</v>
      </c>
      <c r="O38" s="3">
        <v>460450498775</v>
      </c>
      <c r="Q38" s="1" t="s">
        <v>399</v>
      </c>
      <c r="S38" s="3">
        <v>460450498775</v>
      </c>
    </row>
    <row r="39" spans="1:19">
      <c r="A39" s="1" t="s">
        <v>76</v>
      </c>
      <c r="C39" s="1" t="s">
        <v>399</v>
      </c>
      <c r="E39" s="1" t="s">
        <v>78</v>
      </c>
      <c r="G39" s="3">
        <v>20</v>
      </c>
      <c r="I39" s="3">
        <v>67132817152</v>
      </c>
      <c r="K39" s="1" t="s">
        <v>399</v>
      </c>
      <c r="M39" s="3">
        <v>67132817152</v>
      </c>
      <c r="O39" s="3">
        <v>84085765336</v>
      </c>
      <c r="Q39" s="1" t="s">
        <v>399</v>
      </c>
      <c r="S39" s="3">
        <v>84085765336</v>
      </c>
    </row>
    <row r="40" spans="1:19">
      <c r="A40" s="1" t="s">
        <v>270</v>
      </c>
      <c r="C40" s="1" t="s">
        <v>399</v>
      </c>
      <c r="E40" s="1" t="s">
        <v>78</v>
      </c>
      <c r="G40" s="3">
        <v>18</v>
      </c>
      <c r="I40" s="3">
        <v>1971437604</v>
      </c>
      <c r="K40" s="1" t="s">
        <v>399</v>
      </c>
      <c r="M40" s="3">
        <v>1971437604</v>
      </c>
      <c r="O40" s="3">
        <v>3640759446</v>
      </c>
      <c r="Q40" s="1" t="s">
        <v>399</v>
      </c>
      <c r="S40" s="3">
        <v>3640759446</v>
      </c>
    </row>
    <row r="41" spans="1:19">
      <c r="A41" s="1" t="s">
        <v>267</v>
      </c>
      <c r="C41" s="1" t="s">
        <v>399</v>
      </c>
      <c r="E41" s="1" t="s">
        <v>269</v>
      </c>
      <c r="G41" s="3">
        <v>18</v>
      </c>
      <c r="I41" s="3">
        <v>2694006864</v>
      </c>
      <c r="K41" s="1" t="s">
        <v>399</v>
      </c>
      <c r="M41" s="3">
        <v>2694006864</v>
      </c>
      <c r="O41" s="3">
        <v>4808553003</v>
      </c>
      <c r="Q41" s="1" t="s">
        <v>399</v>
      </c>
      <c r="S41" s="3">
        <v>4808553003</v>
      </c>
    </row>
    <row r="42" spans="1:19">
      <c r="A42" s="1" t="s">
        <v>404</v>
      </c>
      <c r="C42" s="1" t="s">
        <v>399</v>
      </c>
      <c r="E42" s="1" t="s">
        <v>405</v>
      </c>
      <c r="G42" s="3">
        <v>16</v>
      </c>
      <c r="I42" s="3">
        <v>0</v>
      </c>
      <c r="K42" s="1" t="s">
        <v>399</v>
      </c>
      <c r="M42" s="3">
        <v>0</v>
      </c>
      <c r="O42" s="3">
        <v>346979650166</v>
      </c>
      <c r="Q42" s="1" t="s">
        <v>399</v>
      </c>
      <c r="S42" s="3">
        <v>346979650166</v>
      </c>
    </row>
    <row r="43" spans="1:19">
      <c r="A43" s="1" t="s">
        <v>264</v>
      </c>
      <c r="C43" s="1" t="s">
        <v>399</v>
      </c>
      <c r="E43" s="1" t="s">
        <v>266</v>
      </c>
      <c r="G43" s="3">
        <v>18</v>
      </c>
      <c r="I43" s="3">
        <v>2014530765</v>
      </c>
      <c r="K43" s="1" t="s">
        <v>399</v>
      </c>
      <c r="M43" s="3">
        <v>2014530765</v>
      </c>
      <c r="O43" s="3">
        <v>3741004586</v>
      </c>
      <c r="Q43" s="1" t="s">
        <v>399</v>
      </c>
      <c r="S43" s="3">
        <v>3741004586</v>
      </c>
    </row>
    <row r="44" spans="1:19">
      <c r="A44" s="1" t="s">
        <v>282</v>
      </c>
      <c r="C44" s="1" t="s">
        <v>399</v>
      </c>
      <c r="E44" s="1" t="s">
        <v>284</v>
      </c>
      <c r="G44" s="3">
        <v>17</v>
      </c>
      <c r="I44" s="3">
        <v>15554356449</v>
      </c>
      <c r="K44" s="1" t="s">
        <v>399</v>
      </c>
      <c r="M44" s="3">
        <v>15554356449</v>
      </c>
      <c r="O44" s="3">
        <v>102916750768</v>
      </c>
      <c r="Q44" s="1" t="s">
        <v>399</v>
      </c>
      <c r="S44" s="3">
        <v>102916750768</v>
      </c>
    </row>
    <row r="45" spans="1:19">
      <c r="A45" s="1" t="s">
        <v>406</v>
      </c>
      <c r="C45" s="1" t="s">
        <v>399</v>
      </c>
      <c r="E45" s="1" t="s">
        <v>407</v>
      </c>
      <c r="G45" s="3">
        <v>16</v>
      </c>
      <c r="I45" s="3">
        <v>0</v>
      </c>
      <c r="K45" s="1" t="s">
        <v>399</v>
      </c>
      <c r="M45" s="3">
        <v>0</v>
      </c>
      <c r="O45" s="3">
        <v>317761056377</v>
      </c>
      <c r="Q45" s="1" t="s">
        <v>399</v>
      </c>
      <c r="S45" s="3">
        <v>317761056377</v>
      </c>
    </row>
    <row r="46" spans="1:19">
      <c r="A46" s="1" t="s">
        <v>285</v>
      </c>
      <c r="C46" s="1" t="s">
        <v>399</v>
      </c>
      <c r="E46" s="1" t="s">
        <v>102</v>
      </c>
      <c r="G46" s="3">
        <v>17</v>
      </c>
      <c r="I46" s="3">
        <v>107547246703</v>
      </c>
      <c r="K46" s="1" t="s">
        <v>399</v>
      </c>
      <c r="M46" s="3">
        <v>107547246703</v>
      </c>
      <c r="O46" s="3">
        <v>810096887917</v>
      </c>
      <c r="Q46" s="1" t="s">
        <v>399</v>
      </c>
      <c r="S46" s="3">
        <v>810096887917</v>
      </c>
    </row>
    <row r="47" spans="1:19">
      <c r="A47" s="1" t="s">
        <v>156</v>
      </c>
      <c r="C47" s="1" t="s">
        <v>399</v>
      </c>
      <c r="E47" s="1" t="s">
        <v>155</v>
      </c>
      <c r="G47" s="3">
        <v>20</v>
      </c>
      <c r="I47" s="3">
        <v>33565217391</v>
      </c>
      <c r="K47" s="1" t="s">
        <v>399</v>
      </c>
      <c r="M47" s="3">
        <v>33565217391</v>
      </c>
      <c r="O47" s="3">
        <v>265546952544</v>
      </c>
      <c r="Q47" s="1" t="s">
        <v>399</v>
      </c>
      <c r="S47" s="3">
        <v>265546952544</v>
      </c>
    </row>
    <row r="48" spans="1:19">
      <c r="A48" s="1" t="s">
        <v>153</v>
      </c>
      <c r="C48" s="1" t="s">
        <v>399</v>
      </c>
      <c r="E48" s="1" t="s">
        <v>155</v>
      </c>
      <c r="G48" s="3">
        <v>20</v>
      </c>
      <c r="I48" s="3">
        <v>87269565219</v>
      </c>
      <c r="K48" s="1" t="s">
        <v>399</v>
      </c>
      <c r="M48" s="3">
        <v>87269565219</v>
      </c>
      <c r="O48" s="3">
        <v>601066825490</v>
      </c>
      <c r="Q48" s="1" t="s">
        <v>399</v>
      </c>
      <c r="S48" s="3">
        <v>601066825490</v>
      </c>
    </row>
    <row r="49" spans="1:19">
      <c r="A49" s="1" t="s">
        <v>408</v>
      </c>
      <c r="C49" s="1" t="s">
        <v>399</v>
      </c>
      <c r="E49" s="1" t="s">
        <v>409</v>
      </c>
      <c r="G49" s="3">
        <v>16</v>
      </c>
      <c r="I49" s="3">
        <v>0</v>
      </c>
      <c r="K49" s="1" t="s">
        <v>399</v>
      </c>
      <c r="M49" s="3">
        <v>0</v>
      </c>
      <c r="O49" s="3">
        <v>39940912329</v>
      </c>
      <c r="Q49" s="1" t="s">
        <v>399</v>
      </c>
      <c r="S49" s="3">
        <v>39940912329</v>
      </c>
    </row>
    <row r="50" spans="1:19">
      <c r="A50" s="1" t="s">
        <v>261</v>
      </c>
      <c r="C50" s="1" t="s">
        <v>399</v>
      </c>
      <c r="E50" s="1" t="s">
        <v>263</v>
      </c>
      <c r="G50" s="3">
        <v>18</v>
      </c>
      <c r="I50" s="3">
        <v>72541658</v>
      </c>
      <c r="K50" s="1" t="s">
        <v>399</v>
      </c>
      <c r="M50" s="3">
        <v>72541658</v>
      </c>
      <c r="O50" s="3">
        <v>83228233</v>
      </c>
      <c r="Q50" s="1" t="s">
        <v>399</v>
      </c>
      <c r="S50" s="3">
        <v>83228233</v>
      </c>
    </row>
    <row r="51" spans="1:19">
      <c r="A51" s="1" t="s">
        <v>259</v>
      </c>
      <c r="C51" s="1" t="s">
        <v>399</v>
      </c>
      <c r="E51" s="1" t="s">
        <v>260</v>
      </c>
      <c r="G51" s="3">
        <v>17</v>
      </c>
      <c r="I51" s="3">
        <v>90742731221</v>
      </c>
      <c r="K51" s="1" t="s">
        <v>399</v>
      </c>
      <c r="M51" s="3">
        <v>90742731221</v>
      </c>
      <c r="O51" s="3">
        <v>748904304008</v>
      </c>
      <c r="Q51" s="1" t="s">
        <v>399</v>
      </c>
      <c r="S51" s="3">
        <v>748904304008</v>
      </c>
    </row>
    <row r="52" spans="1:19">
      <c r="A52" s="1" t="s">
        <v>171</v>
      </c>
      <c r="C52" s="1" t="s">
        <v>399</v>
      </c>
      <c r="E52" s="1" t="s">
        <v>105</v>
      </c>
      <c r="G52" s="3">
        <v>18</v>
      </c>
      <c r="I52" s="3">
        <v>44920827872</v>
      </c>
      <c r="K52" s="1" t="s">
        <v>399</v>
      </c>
      <c r="M52" s="3">
        <v>44920827872</v>
      </c>
      <c r="O52" s="3">
        <v>522425397441</v>
      </c>
      <c r="Q52" s="1" t="s">
        <v>399</v>
      </c>
      <c r="S52" s="3">
        <v>522425397441</v>
      </c>
    </row>
    <row r="53" spans="1:19">
      <c r="A53" s="1" t="s">
        <v>169</v>
      </c>
      <c r="C53" s="1" t="s">
        <v>399</v>
      </c>
      <c r="E53" s="1" t="s">
        <v>105</v>
      </c>
      <c r="G53" s="3">
        <v>18</v>
      </c>
      <c r="I53" s="3">
        <v>59744701072</v>
      </c>
      <c r="K53" s="1" t="s">
        <v>399</v>
      </c>
      <c r="M53" s="3">
        <v>59744701072</v>
      </c>
      <c r="O53" s="3">
        <v>276185616900</v>
      </c>
      <c r="Q53" s="1" t="s">
        <v>399</v>
      </c>
      <c r="S53" s="3">
        <v>276185616900</v>
      </c>
    </row>
    <row r="54" spans="1:19">
      <c r="A54" s="1" t="s">
        <v>150</v>
      </c>
      <c r="C54" s="1" t="s">
        <v>399</v>
      </c>
      <c r="E54" s="1" t="s">
        <v>152</v>
      </c>
      <c r="G54" s="3">
        <v>18</v>
      </c>
      <c r="I54" s="3">
        <v>27387125795</v>
      </c>
      <c r="K54" s="1" t="s">
        <v>399</v>
      </c>
      <c r="M54" s="3">
        <v>27387125795</v>
      </c>
      <c r="O54" s="3">
        <v>161403555363</v>
      </c>
      <c r="Q54" s="1" t="s">
        <v>399</v>
      </c>
      <c r="S54" s="3">
        <v>161403555363</v>
      </c>
    </row>
    <row r="55" spans="1:19">
      <c r="A55" s="1" t="s">
        <v>410</v>
      </c>
      <c r="C55" s="1" t="s">
        <v>399</v>
      </c>
      <c r="E55" s="1" t="s">
        <v>411</v>
      </c>
      <c r="G55" s="3">
        <v>16</v>
      </c>
      <c r="I55" s="3">
        <v>0</v>
      </c>
      <c r="K55" s="1" t="s">
        <v>399</v>
      </c>
      <c r="M55" s="3">
        <v>0</v>
      </c>
      <c r="O55" s="3">
        <v>52572894948</v>
      </c>
      <c r="Q55" s="1" t="s">
        <v>399</v>
      </c>
      <c r="S55" s="3">
        <v>52572894948</v>
      </c>
    </row>
    <row r="56" spans="1:19">
      <c r="A56" s="1" t="s">
        <v>256</v>
      </c>
      <c r="C56" s="1" t="s">
        <v>399</v>
      </c>
      <c r="E56" s="1" t="s">
        <v>258</v>
      </c>
      <c r="G56" s="3">
        <v>17</v>
      </c>
      <c r="I56" s="3">
        <v>1957178115</v>
      </c>
      <c r="K56" s="1" t="s">
        <v>399</v>
      </c>
      <c r="M56" s="3">
        <v>1957178115</v>
      </c>
      <c r="O56" s="3">
        <v>15117374729</v>
      </c>
      <c r="Q56" s="1" t="s">
        <v>399</v>
      </c>
      <c r="S56" s="3">
        <v>15117374729</v>
      </c>
    </row>
    <row r="57" spans="1:19">
      <c r="A57" s="1" t="s">
        <v>250</v>
      </c>
      <c r="C57" s="1" t="s">
        <v>399</v>
      </c>
      <c r="E57" s="1" t="s">
        <v>252</v>
      </c>
      <c r="G57" s="3">
        <v>18</v>
      </c>
      <c r="I57" s="3">
        <v>21740768130</v>
      </c>
      <c r="K57" s="1" t="s">
        <v>399</v>
      </c>
      <c r="M57" s="3">
        <v>21740768130</v>
      </c>
      <c r="O57" s="3">
        <v>228522764126</v>
      </c>
      <c r="Q57" s="1" t="s">
        <v>399</v>
      </c>
      <c r="S57" s="3">
        <v>228522764126</v>
      </c>
    </row>
    <row r="58" spans="1:19">
      <c r="A58" s="1" t="s">
        <v>157</v>
      </c>
      <c r="C58" s="1" t="s">
        <v>399</v>
      </c>
      <c r="E58" s="1" t="s">
        <v>159</v>
      </c>
      <c r="G58" s="3">
        <v>21</v>
      </c>
      <c r="I58" s="3">
        <v>38832748034</v>
      </c>
      <c r="K58" s="1" t="s">
        <v>399</v>
      </c>
      <c r="M58" s="3">
        <v>38832748034</v>
      </c>
      <c r="O58" s="3">
        <v>198448688144</v>
      </c>
      <c r="Q58" s="1" t="s">
        <v>399</v>
      </c>
      <c r="S58" s="3">
        <v>198448688144</v>
      </c>
    </row>
    <row r="59" spans="1:19">
      <c r="A59" s="1" t="s">
        <v>70</v>
      </c>
      <c r="C59" s="1" t="s">
        <v>399</v>
      </c>
      <c r="E59" s="1" t="s">
        <v>72</v>
      </c>
      <c r="G59" s="3">
        <v>18</v>
      </c>
      <c r="I59" s="3">
        <v>53299223306</v>
      </c>
      <c r="K59" s="1" t="s">
        <v>399</v>
      </c>
      <c r="M59" s="3">
        <v>53299223306</v>
      </c>
      <c r="O59" s="3">
        <v>303011096321</v>
      </c>
      <c r="Q59" s="1" t="s">
        <v>399</v>
      </c>
      <c r="S59" s="3">
        <v>303011096321</v>
      </c>
    </row>
    <row r="60" spans="1:19">
      <c r="A60" s="1" t="s">
        <v>412</v>
      </c>
      <c r="C60" s="1" t="s">
        <v>399</v>
      </c>
      <c r="E60" s="1" t="s">
        <v>413</v>
      </c>
      <c r="G60" s="3">
        <v>18</v>
      </c>
      <c r="I60" s="3">
        <v>0</v>
      </c>
      <c r="K60" s="1" t="s">
        <v>399</v>
      </c>
      <c r="M60" s="3">
        <v>0</v>
      </c>
      <c r="O60" s="3">
        <v>27593682154</v>
      </c>
      <c r="Q60" s="1" t="s">
        <v>399</v>
      </c>
      <c r="S60" s="3">
        <v>27593682154</v>
      </c>
    </row>
    <row r="61" spans="1:19">
      <c r="A61" s="1" t="s">
        <v>414</v>
      </c>
      <c r="C61" s="1" t="s">
        <v>399</v>
      </c>
      <c r="E61" s="1" t="s">
        <v>415</v>
      </c>
      <c r="G61" s="3">
        <v>18</v>
      </c>
      <c r="I61" s="3">
        <v>0</v>
      </c>
      <c r="K61" s="1" t="s">
        <v>399</v>
      </c>
      <c r="M61" s="3">
        <v>0</v>
      </c>
      <c r="O61" s="3">
        <v>12544455374</v>
      </c>
      <c r="Q61" s="1" t="s">
        <v>399</v>
      </c>
      <c r="S61" s="3">
        <v>12544455374</v>
      </c>
    </row>
    <row r="62" spans="1:19">
      <c r="A62" s="1" t="s">
        <v>416</v>
      </c>
      <c r="C62" s="1" t="s">
        <v>399</v>
      </c>
      <c r="E62" s="1" t="s">
        <v>415</v>
      </c>
      <c r="G62" s="3">
        <v>18</v>
      </c>
      <c r="I62" s="3">
        <v>0</v>
      </c>
      <c r="K62" s="1" t="s">
        <v>399</v>
      </c>
      <c r="M62" s="3">
        <v>0</v>
      </c>
      <c r="O62" s="3">
        <v>49467955730</v>
      </c>
      <c r="Q62" s="1" t="s">
        <v>399</v>
      </c>
      <c r="S62" s="3">
        <v>49467955730</v>
      </c>
    </row>
    <row r="63" spans="1:19">
      <c r="A63" s="1" t="s">
        <v>417</v>
      </c>
      <c r="C63" s="1" t="s">
        <v>399</v>
      </c>
      <c r="E63" s="1" t="s">
        <v>415</v>
      </c>
      <c r="G63" s="3">
        <v>18</v>
      </c>
      <c r="I63" s="3">
        <v>0</v>
      </c>
      <c r="K63" s="1" t="s">
        <v>399</v>
      </c>
      <c r="M63" s="3">
        <v>0</v>
      </c>
      <c r="O63" s="3">
        <v>9114951808</v>
      </c>
      <c r="Q63" s="1" t="s">
        <v>399</v>
      </c>
      <c r="S63" s="3">
        <v>9114951808</v>
      </c>
    </row>
    <row r="64" spans="1:19">
      <c r="A64" s="1" t="s">
        <v>418</v>
      </c>
      <c r="C64" s="1" t="s">
        <v>399</v>
      </c>
      <c r="E64" s="1" t="s">
        <v>415</v>
      </c>
      <c r="G64" s="3">
        <v>18</v>
      </c>
      <c r="I64" s="3">
        <v>0</v>
      </c>
      <c r="K64" s="1" t="s">
        <v>399</v>
      </c>
      <c r="M64" s="3">
        <v>0</v>
      </c>
      <c r="O64" s="3">
        <v>21325574138</v>
      </c>
      <c r="Q64" s="1" t="s">
        <v>399</v>
      </c>
      <c r="S64" s="3">
        <v>21325574138</v>
      </c>
    </row>
    <row r="65" spans="1:19">
      <c r="A65" s="1" t="s">
        <v>419</v>
      </c>
      <c r="C65" s="1" t="s">
        <v>399</v>
      </c>
      <c r="E65" s="1" t="s">
        <v>420</v>
      </c>
      <c r="G65" s="3">
        <v>18</v>
      </c>
      <c r="I65" s="3">
        <v>0</v>
      </c>
      <c r="K65" s="1" t="s">
        <v>399</v>
      </c>
      <c r="M65" s="3">
        <v>0</v>
      </c>
      <c r="O65" s="3">
        <v>13658551942</v>
      </c>
      <c r="Q65" s="1" t="s">
        <v>399</v>
      </c>
      <c r="S65" s="3">
        <v>13658551942</v>
      </c>
    </row>
    <row r="66" spans="1:19">
      <c r="A66" s="1" t="s">
        <v>421</v>
      </c>
      <c r="C66" s="1" t="s">
        <v>399</v>
      </c>
      <c r="E66" s="1" t="s">
        <v>422</v>
      </c>
      <c r="G66" s="3">
        <v>16</v>
      </c>
      <c r="I66" s="3">
        <v>0</v>
      </c>
      <c r="K66" s="1" t="s">
        <v>399</v>
      </c>
      <c r="M66" s="3">
        <v>0</v>
      </c>
      <c r="O66" s="3">
        <v>216035372204</v>
      </c>
      <c r="Q66" s="1" t="s">
        <v>399</v>
      </c>
      <c r="S66" s="3">
        <v>216035372204</v>
      </c>
    </row>
    <row r="67" spans="1:19">
      <c r="A67" s="1" t="s">
        <v>423</v>
      </c>
      <c r="C67" s="1" t="s">
        <v>399</v>
      </c>
      <c r="E67" s="1" t="s">
        <v>424</v>
      </c>
      <c r="G67" s="3">
        <v>16</v>
      </c>
      <c r="I67" s="3">
        <v>0</v>
      </c>
      <c r="K67" s="1" t="s">
        <v>399</v>
      </c>
      <c r="M67" s="3">
        <v>0</v>
      </c>
      <c r="O67" s="3">
        <v>35739805</v>
      </c>
      <c r="Q67" s="1" t="s">
        <v>399</v>
      </c>
      <c r="S67" s="3">
        <v>35739805</v>
      </c>
    </row>
    <row r="68" spans="1:19">
      <c r="A68" s="1" t="s">
        <v>425</v>
      </c>
      <c r="C68" s="1" t="s">
        <v>399</v>
      </c>
      <c r="E68" s="1" t="s">
        <v>424</v>
      </c>
      <c r="G68" s="3">
        <v>16</v>
      </c>
      <c r="I68" s="3">
        <v>0</v>
      </c>
      <c r="K68" s="1" t="s">
        <v>399</v>
      </c>
      <c r="M68" s="3">
        <v>0</v>
      </c>
      <c r="O68" s="3">
        <v>35470857771</v>
      </c>
      <c r="Q68" s="1" t="s">
        <v>399</v>
      </c>
      <c r="S68" s="3">
        <v>35470857771</v>
      </c>
    </row>
    <row r="69" spans="1:19">
      <c r="A69" s="1" t="s">
        <v>230</v>
      </c>
      <c r="C69" s="1" t="s">
        <v>399</v>
      </c>
      <c r="E69" s="1" t="s">
        <v>232</v>
      </c>
      <c r="G69" s="3">
        <v>16</v>
      </c>
      <c r="I69" s="3">
        <v>12540175043</v>
      </c>
      <c r="K69" s="1" t="s">
        <v>399</v>
      </c>
      <c r="M69" s="3">
        <v>12540175043</v>
      </c>
      <c r="O69" s="3">
        <v>100387740478</v>
      </c>
      <c r="Q69" s="1" t="s">
        <v>399</v>
      </c>
      <c r="S69" s="3">
        <v>100387740478</v>
      </c>
    </row>
    <row r="70" spans="1:19">
      <c r="A70" s="1" t="s">
        <v>376</v>
      </c>
      <c r="C70" s="3">
        <v>1</v>
      </c>
      <c r="E70" s="1" t="s">
        <v>399</v>
      </c>
      <c r="G70" s="3">
        <v>0</v>
      </c>
      <c r="I70" s="3">
        <v>43261</v>
      </c>
      <c r="K70" s="3">
        <v>0</v>
      </c>
      <c r="M70" s="3">
        <v>43261</v>
      </c>
      <c r="O70" s="3">
        <v>23524427297</v>
      </c>
      <c r="Q70" s="3">
        <v>0</v>
      </c>
      <c r="S70" s="3">
        <v>23524427297</v>
      </c>
    </row>
    <row r="71" spans="1:19">
      <c r="A71" s="1" t="s">
        <v>380</v>
      </c>
      <c r="C71" s="3">
        <v>1</v>
      </c>
      <c r="E71" s="1" t="s">
        <v>399</v>
      </c>
      <c r="G71" s="3">
        <v>0</v>
      </c>
      <c r="I71" s="3">
        <v>3789154</v>
      </c>
      <c r="K71" s="3">
        <v>0</v>
      </c>
      <c r="M71" s="3">
        <v>3789154</v>
      </c>
      <c r="O71" s="3">
        <v>15130621173</v>
      </c>
      <c r="Q71" s="3">
        <v>0</v>
      </c>
      <c r="S71" s="3">
        <v>15130621173</v>
      </c>
    </row>
    <row r="72" spans="1:19">
      <c r="A72" s="1" t="s">
        <v>383</v>
      </c>
      <c r="C72" s="3">
        <v>17</v>
      </c>
      <c r="E72" s="1" t="s">
        <v>399</v>
      </c>
      <c r="G72" s="3">
        <v>0</v>
      </c>
      <c r="I72" s="3">
        <v>56269185567</v>
      </c>
      <c r="K72" s="3">
        <v>0</v>
      </c>
      <c r="M72" s="3">
        <v>56269185567</v>
      </c>
      <c r="O72" s="3">
        <v>84469661039</v>
      </c>
      <c r="Q72" s="3">
        <v>0</v>
      </c>
      <c r="S72" s="3">
        <v>84469661039</v>
      </c>
    </row>
    <row r="73" spans="1:19">
      <c r="A73" s="1" t="s">
        <v>383</v>
      </c>
      <c r="C73" s="3">
        <v>13</v>
      </c>
      <c r="E73" s="1" t="s">
        <v>399</v>
      </c>
      <c r="G73" s="3">
        <v>24</v>
      </c>
      <c r="I73" s="3">
        <v>20988117698</v>
      </c>
      <c r="K73" s="3">
        <v>0</v>
      </c>
      <c r="M73" s="3">
        <v>20988117698</v>
      </c>
      <c r="O73" s="3">
        <v>167199695684</v>
      </c>
      <c r="Q73" s="3">
        <v>109026125</v>
      </c>
      <c r="S73" s="3">
        <v>167090669559</v>
      </c>
    </row>
    <row r="74" spans="1:19">
      <c r="A74" s="1" t="s">
        <v>383</v>
      </c>
      <c r="C74" s="3">
        <v>13</v>
      </c>
      <c r="E74" s="1" t="s">
        <v>399</v>
      </c>
      <c r="G74" s="3">
        <v>24</v>
      </c>
      <c r="I74" s="3">
        <v>61150684931</v>
      </c>
      <c r="K74" s="3">
        <v>0</v>
      </c>
      <c r="M74" s="3">
        <v>61150684931</v>
      </c>
      <c r="O74" s="3">
        <v>487150684917</v>
      </c>
      <c r="Q74" s="3">
        <v>317656988</v>
      </c>
      <c r="S74" s="3">
        <v>486833027929</v>
      </c>
    </row>
    <row r="75" spans="1:19" ht="22.5" thickBot="1">
      <c r="I75" s="4">
        <f>SUM(I8:I74)</f>
        <v>1997885006781</v>
      </c>
      <c r="K75" s="4">
        <f>SUM(K8:K74)</f>
        <v>0</v>
      </c>
      <c r="M75" s="4">
        <f>SUM(M8:M74)</f>
        <v>1997885006781</v>
      </c>
      <c r="O75" s="4">
        <f>SUM(O8:O74)</f>
        <v>14358392115786</v>
      </c>
      <c r="Q75" s="4">
        <f>SUM(Q8:Q74)</f>
        <v>426683113</v>
      </c>
      <c r="S75" s="4">
        <f>SUM(S8:S74)</f>
        <v>14357965432673</v>
      </c>
    </row>
    <row r="76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3"/>
  <sheetViews>
    <sheetView rightToLeft="1" topLeftCell="A4" workbookViewId="0">
      <selection activeCell="M23" sqref="M23"/>
    </sheetView>
  </sheetViews>
  <sheetFormatPr defaultRowHeight="21.75"/>
  <cols>
    <col min="1" max="1" width="27.5703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2.5">
      <c r="A3" s="9" t="s">
        <v>390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22.5">
      <c r="A6" s="9" t="s">
        <v>3</v>
      </c>
      <c r="C6" s="10" t="s">
        <v>426</v>
      </c>
      <c r="D6" s="10" t="s">
        <v>426</v>
      </c>
      <c r="E6" s="10" t="s">
        <v>426</v>
      </c>
      <c r="F6" s="10" t="s">
        <v>426</v>
      </c>
      <c r="G6" s="10" t="s">
        <v>426</v>
      </c>
      <c r="I6" s="10" t="s">
        <v>392</v>
      </c>
      <c r="J6" s="10" t="s">
        <v>392</v>
      </c>
      <c r="K6" s="10" t="s">
        <v>392</v>
      </c>
      <c r="L6" s="10" t="s">
        <v>392</v>
      </c>
      <c r="M6" s="10" t="s">
        <v>392</v>
      </c>
      <c r="O6" s="10" t="s">
        <v>393</v>
      </c>
      <c r="P6" s="10" t="s">
        <v>393</v>
      </c>
      <c r="Q6" s="10" t="s">
        <v>393</v>
      </c>
      <c r="R6" s="10" t="s">
        <v>393</v>
      </c>
      <c r="S6" s="10" t="s">
        <v>393</v>
      </c>
    </row>
    <row r="7" spans="1:19" ht="22.5">
      <c r="A7" s="10" t="s">
        <v>3</v>
      </c>
      <c r="C7" s="12" t="s">
        <v>427</v>
      </c>
      <c r="E7" s="12" t="s">
        <v>428</v>
      </c>
      <c r="G7" s="12" t="s">
        <v>429</v>
      </c>
      <c r="I7" s="12" t="s">
        <v>430</v>
      </c>
      <c r="K7" s="12" t="s">
        <v>397</v>
      </c>
      <c r="M7" s="12" t="s">
        <v>431</v>
      </c>
      <c r="O7" s="12" t="s">
        <v>430</v>
      </c>
      <c r="Q7" s="12" t="s">
        <v>397</v>
      </c>
      <c r="S7" s="12" t="s">
        <v>431</v>
      </c>
    </row>
    <row r="8" spans="1:19">
      <c r="A8" s="1" t="s">
        <v>22</v>
      </c>
      <c r="C8" s="1" t="s">
        <v>6</v>
      </c>
      <c r="E8" s="3">
        <v>1081281</v>
      </c>
      <c r="G8" s="3">
        <v>530</v>
      </c>
      <c r="I8" s="3">
        <v>573078930</v>
      </c>
      <c r="K8" s="3">
        <v>81772272</v>
      </c>
      <c r="M8" s="3">
        <v>491306658</v>
      </c>
      <c r="O8" s="3">
        <v>573078930</v>
      </c>
      <c r="Q8" s="3">
        <v>81772272</v>
      </c>
      <c r="S8" s="3">
        <v>491306658</v>
      </c>
    </row>
    <row r="9" spans="1:19">
      <c r="A9" s="1" t="s">
        <v>432</v>
      </c>
      <c r="C9" s="1" t="s">
        <v>433</v>
      </c>
      <c r="E9" s="3">
        <v>42633978</v>
      </c>
      <c r="G9" s="3">
        <v>2350</v>
      </c>
      <c r="I9" s="3">
        <v>0</v>
      </c>
      <c r="K9" s="3">
        <v>0</v>
      </c>
      <c r="M9" s="3">
        <v>0</v>
      </c>
      <c r="O9" s="3">
        <v>100189848300</v>
      </c>
      <c r="Q9" s="3">
        <v>0</v>
      </c>
      <c r="S9" s="3">
        <v>100189848300</v>
      </c>
    </row>
    <row r="10" spans="1:19">
      <c r="A10" s="1" t="s">
        <v>26</v>
      </c>
      <c r="C10" s="1" t="s">
        <v>434</v>
      </c>
      <c r="E10" s="3">
        <v>4724004</v>
      </c>
      <c r="G10" s="3">
        <v>5000</v>
      </c>
      <c r="I10" s="3">
        <v>0</v>
      </c>
      <c r="K10" s="3">
        <v>0</v>
      </c>
      <c r="M10" s="3">
        <v>0</v>
      </c>
      <c r="O10" s="3">
        <v>23620020000</v>
      </c>
      <c r="Q10" s="3">
        <v>1328339845</v>
      </c>
      <c r="S10" s="3">
        <v>22291680155</v>
      </c>
    </row>
    <row r="11" spans="1:19">
      <c r="A11" s="1" t="s">
        <v>25</v>
      </c>
      <c r="C11" s="1" t="s">
        <v>435</v>
      </c>
      <c r="E11" s="3">
        <v>1312886</v>
      </c>
      <c r="G11" s="3">
        <v>3370</v>
      </c>
      <c r="I11" s="3">
        <v>0</v>
      </c>
      <c r="K11" s="3">
        <v>0</v>
      </c>
      <c r="M11" s="3">
        <v>0</v>
      </c>
      <c r="O11" s="3">
        <v>4424425820</v>
      </c>
      <c r="Q11" s="3">
        <v>235280750</v>
      </c>
      <c r="S11" s="3">
        <v>4189145070</v>
      </c>
    </row>
    <row r="12" spans="1:19">
      <c r="A12" s="1" t="s">
        <v>23</v>
      </c>
      <c r="C12" s="1" t="s">
        <v>436</v>
      </c>
      <c r="E12" s="3">
        <v>1813499</v>
      </c>
      <c r="G12" s="3">
        <v>2400</v>
      </c>
      <c r="I12" s="3">
        <v>4352397600</v>
      </c>
      <c r="K12" s="3">
        <v>338183768</v>
      </c>
      <c r="M12" s="3">
        <v>4014213832</v>
      </c>
      <c r="O12" s="3">
        <v>4352397600</v>
      </c>
      <c r="Q12" s="3">
        <v>338183768</v>
      </c>
      <c r="S12" s="3">
        <v>4014213832</v>
      </c>
    </row>
    <row r="13" spans="1:19">
      <c r="A13" s="1" t="s">
        <v>437</v>
      </c>
      <c r="C13" s="1" t="s">
        <v>438</v>
      </c>
      <c r="E13" s="3">
        <v>16214223</v>
      </c>
      <c r="G13" s="3">
        <v>5100</v>
      </c>
      <c r="I13" s="3">
        <v>0</v>
      </c>
      <c r="K13" s="3">
        <v>0</v>
      </c>
      <c r="M13" s="3">
        <v>0</v>
      </c>
      <c r="O13" s="3">
        <v>82692537300</v>
      </c>
      <c r="Q13" s="3">
        <v>0</v>
      </c>
      <c r="S13" s="3">
        <v>82692537300</v>
      </c>
    </row>
    <row r="14" spans="1:19">
      <c r="A14" s="1" t="s">
        <v>16</v>
      </c>
      <c r="C14" s="1" t="s">
        <v>68</v>
      </c>
      <c r="E14" s="3">
        <v>1048429</v>
      </c>
      <c r="G14" s="3">
        <v>23500</v>
      </c>
      <c r="I14" s="3">
        <v>0</v>
      </c>
      <c r="K14" s="3">
        <v>0</v>
      </c>
      <c r="M14" s="3">
        <v>0</v>
      </c>
      <c r="O14" s="3">
        <v>24638081500</v>
      </c>
      <c r="Q14" s="3">
        <v>0</v>
      </c>
      <c r="S14" s="3">
        <v>24638081500</v>
      </c>
    </row>
    <row r="15" spans="1:19">
      <c r="A15" s="1" t="s">
        <v>439</v>
      </c>
      <c r="C15" s="1" t="s">
        <v>440</v>
      </c>
      <c r="E15" s="3">
        <v>30040811</v>
      </c>
      <c r="G15" s="3">
        <v>400</v>
      </c>
      <c r="I15" s="3">
        <v>0</v>
      </c>
      <c r="K15" s="3">
        <v>0</v>
      </c>
      <c r="M15" s="3">
        <v>0</v>
      </c>
      <c r="O15" s="3">
        <v>12016324400</v>
      </c>
      <c r="Q15" s="3">
        <v>0</v>
      </c>
      <c r="S15" s="3">
        <v>12016324400</v>
      </c>
    </row>
    <row r="16" spans="1:19">
      <c r="A16" s="1" t="s">
        <v>24</v>
      </c>
      <c r="C16" s="1" t="s">
        <v>436</v>
      </c>
      <c r="E16" s="3">
        <v>240000</v>
      </c>
      <c r="G16" s="3">
        <v>6830</v>
      </c>
      <c r="I16" s="3">
        <v>1639200000</v>
      </c>
      <c r="K16" s="3">
        <v>66774244</v>
      </c>
      <c r="M16" s="3">
        <v>1572425756</v>
      </c>
      <c r="O16" s="3">
        <v>1639200000</v>
      </c>
      <c r="Q16" s="3">
        <v>66774244</v>
      </c>
      <c r="S16" s="3">
        <v>1572425756</v>
      </c>
    </row>
    <row r="17" spans="1:19">
      <c r="A17" s="1" t="s">
        <v>441</v>
      </c>
      <c r="C17" s="1" t="s">
        <v>442</v>
      </c>
      <c r="E17" s="3">
        <v>12547587</v>
      </c>
      <c r="G17" s="3">
        <v>6000</v>
      </c>
      <c r="I17" s="3">
        <v>0</v>
      </c>
      <c r="K17" s="3">
        <v>0</v>
      </c>
      <c r="M17" s="3">
        <v>0</v>
      </c>
      <c r="O17" s="3">
        <v>75285522000</v>
      </c>
      <c r="Q17" s="3">
        <v>0</v>
      </c>
      <c r="S17" s="3">
        <v>75285522000</v>
      </c>
    </row>
    <row r="18" spans="1:19">
      <c r="A18" s="1" t="s">
        <v>443</v>
      </c>
      <c r="C18" s="1" t="s">
        <v>444</v>
      </c>
      <c r="E18" s="3">
        <v>2002500</v>
      </c>
      <c r="G18" s="3">
        <v>7560</v>
      </c>
      <c r="I18" s="3">
        <v>0</v>
      </c>
      <c r="K18" s="3">
        <v>0</v>
      </c>
      <c r="M18" s="3">
        <v>0</v>
      </c>
      <c r="O18" s="3">
        <v>15138900000</v>
      </c>
      <c r="Q18" s="3">
        <v>0</v>
      </c>
      <c r="S18" s="3">
        <v>15138900000</v>
      </c>
    </row>
    <row r="19" spans="1:19">
      <c r="A19" s="1" t="s">
        <v>20</v>
      </c>
      <c r="C19" s="1" t="s">
        <v>445</v>
      </c>
      <c r="E19" s="3">
        <v>1808354019</v>
      </c>
      <c r="G19" s="3">
        <v>135</v>
      </c>
      <c r="I19" s="3">
        <v>0</v>
      </c>
      <c r="K19" s="3">
        <v>0</v>
      </c>
      <c r="M19" s="3">
        <v>0</v>
      </c>
      <c r="O19" s="3">
        <v>244127793515</v>
      </c>
      <c r="Q19" s="3">
        <v>0</v>
      </c>
      <c r="S19" s="3">
        <v>244127793515</v>
      </c>
    </row>
    <row r="20" spans="1:19">
      <c r="A20" s="1" t="s">
        <v>15</v>
      </c>
      <c r="C20" s="1" t="s">
        <v>446</v>
      </c>
      <c r="E20" s="3">
        <v>19939745</v>
      </c>
      <c r="G20" s="3">
        <v>900</v>
      </c>
      <c r="I20" s="3">
        <v>17945770500</v>
      </c>
      <c r="K20" s="3">
        <v>2542581241</v>
      </c>
      <c r="M20" s="3">
        <v>15403189259</v>
      </c>
      <c r="O20" s="3">
        <v>17945770500</v>
      </c>
      <c r="Q20" s="3">
        <v>2542581241</v>
      </c>
      <c r="S20" s="3">
        <v>15403189259</v>
      </c>
    </row>
    <row r="21" spans="1:19" ht="22.5" thickBot="1">
      <c r="I21" s="4">
        <f>SUM(I8:I20)</f>
        <v>24510447030</v>
      </c>
      <c r="K21" s="4">
        <f>SUM(K8:K20)</f>
        <v>3029311525</v>
      </c>
      <c r="M21" s="4">
        <f>SUM(M8:M20)</f>
        <v>21481135505</v>
      </c>
      <c r="O21" s="4">
        <f>SUM(O8:O20)</f>
        <v>606643899865</v>
      </c>
      <c r="Q21" s="4">
        <f>SUM(Q8:Q20)</f>
        <v>4592932120</v>
      </c>
      <c r="S21" s="4">
        <f>SUM(S8:S20)</f>
        <v>602050967745</v>
      </c>
    </row>
    <row r="22" spans="1:19" ht="22.5" thickTop="1"/>
    <row r="23" spans="1:19">
      <c r="M23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2023-06-25T17:08:55Z</dcterms:created>
  <dcterms:modified xsi:type="dcterms:W3CDTF">2023-07-01T12:46:38Z</dcterms:modified>
</cp:coreProperties>
</file>