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شهریور\"/>
    </mc:Choice>
  </mc:AlternateContent>
  <xr:revisionPtr revIDLastSave="0" documentId="13_ncr:1_{13F45D0E-AC3C-4CEA-91EA-486F9B47C8C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9" i="12" l="1"/>
  <c r="E139" i="12"/>
  <c r="G139" i="12"/>
  <c r="I139" i="12"/>
  <c r="C8" i="15" s="1"/>
  <c r="M90" i="11"/>
  <c r="O27" i="8"/>
  <c r="S26" i="8"/>
  <c r="Q27" i="8"/>
  <c r="I27" i="8"/>
  <c r="M27" i="8"/>
  <c r="K27" i="8"/>
  <c r="G10" i="15"/>
  <c r="C9" i="15"/>
  <c r="E10" i="14"/>
  <c r="K19" i="13"/>
  <c r="K9" i="13"/>
  <c r="K10" i="13"/>
  <c r="K11" i="13"/>
  <c r="K12" i="13"/>
  <c r="K13" i="13"/>
  <c r="K14" i="13"/>
  <c r="K15" i="13"/>
  <c r="K16" i="13"/>
  <c r="K17" i="13"/>
  <c r="K18" i="13"/>
  <c r="K8" i="13"/>
  <c r="G19" i="13"/>
  <c r="G9" i="13"/>
  <c r="G10" i="13"/>
  <c r="G11" i="13"/>
  <c r="G12" i="13"/>
  <c r="G13" i="13"/>
  <c r="G14" i="13"/>
  <c r="G15" i="13"/>
  <c r="G16" i="13"/>
  <c r="G17" i="13"/>
  <c r="G18" i="13"/>
  <c r="G8" i="13"/>
  <c r="I19" i="13"/>
  <c r="E19" i="13"/>
  <c r="Q139" i="12"/>
  <c r="O139" i="12"/>
  <c r="M139" i="12"/>
  <c r="K139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94" i="12"/>
  <c r="Q95" i="12"/>
  <c r="Q96" i="12"/>
  <c r="Q97" i="12"/>
  <c r="Q98" i="12"/>
  <c r="Q99" i="12"/>
  <c r="Q100" i="12"/>
  <c r="Q101" i="12"/>
  <c r="Q102" i="12"/>
  <c r="Q103" i="12"/>
  <c r="Q104" i="12"/>
  <c r="Q105" i="12"/>
  <c r="Q106" i="12"/>
  <c r="Q107" i="12"/>
  <c r="Q108" i="12"/>
  <c r="Q109" i="12"/>
  <c r="Q110" i="12"/>
  <c r="Q111" i="12"/>
  <c r="Q112" i="12"/>
  <c r="Q113" i="12"/>
  <c r="Q114" i="12"/>
  <c r="Q115" i="12"/>
  <c r="Q116" i="12"/>
  <c r="Q117" i="12"/>
  <c r="Q118" i="12"/>
  <c r="Q119" i="12"/>
  <c r="Q120" i="12"/>
  <c r="Q121" i="12"/>
  <c r="Q122" i="12"/>
  <c r="Q123" i="12"/>
  <c r="Q124" i="12"/>
  <c r="Q125" i="12"/>
  <c r="Q126" i="12"/>
  <c r="Q127" i="12"/>
  <c r="Q128" i="12"/>
  <c r="Q129" i="12"/>
  <c r="Q130" i="12"/>
  <c r="Q131" i="12"/>
  <c r="Q132" i="12"/>
  <c r="Q133" i="12"/>
  <c r="Q134" i="12"/>
  <c r="Q135" i="12"/>
  <c r="Q136" i="12"/>
  <c r="Q137" i="12"/>
  <c r="Q138" i="12"/>
  <c r="Q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52" i="12"/>
  <c r="O53" i="12"/>
  <c r="O54" i="12"/>
  <c r="O55" i="12"/>
  <c r="O56" i="12"/>
  <c r="O57" i="12"/>
  <c r="O58" i="12"/>
  <c r="O59" i="12"/>
  <c r="O60" i="12"/>
  <c r="O61" i="12"/>
  <c r="O62" i="12"/>
  <c r="O63" i="12"/>
  <c r="O64" i="12"/>
  <c r="O65" i="12"/>
  <c r="O66" i="12"/>
  <c r="O67" i="12"/>
  <c r="O68" i="12"/>
  <c r="O69" i="12"/>
  <c r="O70" i="12"/>
  <c r="O71" i="12"/>
  <c r="O72" i="12"/>
  <c r="O73" i="12"/>
  <c r="O74" i="12"/>
  <c r="O75" i="12"/>
  <c r="O76" i="12"/>
  <c r="O77" i="12"/>
  <c r="O78" i="12"/>
  <c r="O79" i="12"/>
  <c r="O80" i="12"/>
  <c r="O81" i="12"/>
  <c r="O82" i="12"/>
  <c r="O83" i="12"/>
  <c r="O84" i="12"/>
  <c r="O85" i="12"/>
  <c r="O86" i="12"/>
  <c r="O87" i="12"/>
  <c r="O88" i="12"/>
  <c r="O89" i="12"/>
  <c r="O90" i="12"/>
  <c r="O91" i="12"/>
  <c r="O92" i="12"/>
  <c r="O93" i="12"/>
  <c r="O94" i="12"/>
  <c r="O95" i="12"/>
  <c r="O96" i="12"/>
  <c r="O97" i="12"/>
  <c r="O98" i="12"/>
  <c r="O99" i="12"/>
  <c r="O100" i="12"/>
  <c r="O101" i="12"/>
  <c r="O102" i="12"/>
  <c r="O103" i="12"/>
  <c r="O104" i="12"/>
  <c r="O105" i="12"/>
  <c r="O106" i="12"/>
  <c r="O107" i="12"/>
  <c r="O108" i="12"/>
  <c r="O109" i="12"/>
  <c r="O110" i="12"/>
  <c r="O111" i="12"/>
  <c r="O112" i="12"/>
  <c r="O113" i="12"/>
  <c r="O114" i="12"/>
  <c r="O115" i="12"/>
  <c r="O116" i="12"/>
  <c r="O117" i="12"/>
  <c r="O118" i="12"/>
  <c r="O119" i="12"/>
  <c r="O120" i="12"/>
  <c r="O121" i="12"/>
  <c r="O122" i="12"/>
  <c r="O123" i="12"/>
  <c r="O124" i="12"/>
  <c r="O125" i="12"/>
  <c r="O126" i="12"/>
  <c r="O127" i="12"/>
  <c r="O128" i="12"/>
  <c r="O129" i="12"/>
  <c r="O130" i="12"/>
  <c r="O131" i="12"/>
  <c r="O132" i="12"/>
  <c r="O133" i="12"/>
  <c r="O134" i="12"/>
  <c r="O135" i="12"/>
  <c r="O136" i="12"/>
  <c r="O137" i="12"/>
  <c r="O138" i="12"/>
  <c r="O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8" i="12"/>
  <c r="I13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I106" i="12"/>
  <c r="I107" i="12"/>
  <c r="I108" i="12"/>
  <c r="I109" i="12"/>
  <c r="I110" i="12"/>
  <c r="I111" i="12"/>
  <c r="I112" i="12"/>
  <c r="I113" i="12"/>
  <c r="I114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8" i="12"/>
  <c r="Q90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8" i="11"/>
  <c r="M9" i="11"/>
  <c r="S9" i="11" s="1"/>
  <c r="M10" i="11"/>
  <c r="S10" i="11" s="1"/>
  <c r="M11" i="11"/>
  <c r="S11" i="11" s="1"/>
  <c r="M12" i="11"/>
  <c r="S12" i="11" s="1"/>
  <c r="M13" i="11"/>
  <c r="S13" i="11" s="1"/>
  <c r="M14" i="11"/>
  <c r="S14" i="11" s="1"/>
  <c r="M15" i="11"/>
  <c r="S15" i="11" s="1"/>
  <c r="M16" i="11"/>
  <c r="S16" i="11" s="1"/>
  <c r="M17" i="11"/>
  <c r="S17" i="11" s="1"/>
  <c r="M18" i="11"/>
  <c r="S18" i="11" s="1"/>
  <c r="M19" i="11"/>
  <c r="S19" i="11" s="1"/>
  <c r="M20" i="11"/>
  <c r="S20" i="11" s="1"/>
  <c r="M21" i="11"/>
  <c r="S21" i="11" s="1"/>
  <c r="M22" i="11"/>
  <c r="S22" i="11" s="1"/>
  <c r="M23" i="11"/>
  <c r="S23" i="11" s="1"/>
  <c r="M24" i="11"/>
  <c r="S24" i="11" s="1"/>
  <c r="M25" i="11"/>
  <c r="S25" i="11" s="1"/>
  <c r="M26" i="11"/>
  <c r="S26" i="11" s="1"/>
  <c r="M27" i="11"/>
  <c r="S27" i="11" s="1"/>
  <c r="M28" i="11"/>
  <c r="S28" i="11" s="1"/>
  <c r="M29" i="11"/>
  <c r="S29" i="11" s="1"/>
  <c r="M30" i="11"/>
  <c r="S30" i="11" s="1"/>
  <c r="M31" i="11"/>
  <c r="S31" i="11" s="1"/>
  <c r="M32" i="11"/>
  <c r="S32" i="11" s="1"/>
  <c r="M33" i="11"/>
  <c r="S33" i="11" s="1"/>
  <c r="M34" i="11"/>
  <c r="S34" i="11" s="1"/>
  <c r="M35" i="11"/>
  <c r="S35" i="11" s="1"/>
  <c r="M36" i="11"/>
  <c r="S36" i="11" s="1"/>
  <c r="M37" i="11"/>
  <c r="S37" i="11" s="1"/>
  <c r="M38" i="11"/>
  <c r="S38" i="11" s="1"/>
  <c r="M39" i="11"/>
  <c r="S39" i="11" s="1"/>
  <c r="M40" i="11"/>
  <c r="S40" i="11" s="1"/>
  <c r="M41" i="11"/>
  <c r="S41" i="11" s="1"/>
  <c r="M42" i="11"/>
  <c r="S42" i="11" s="1"/>
  <c r="M43" i="11"/>
  <c r="S43" i="11" s="1"/>
  <c r="M44" i="11"/>
  <c r="S44" i="11" s="1"/>
  <c r="M45" i="11"/>
  <c r="S45" i="11" s="1"/>
  <c r="M46" i="11"/>
  <c r="S46" i="11" s="1"/>
  <c r="M47" i="11"/>
  <c r="S47" i="11" s="1"/>
  <c r="M48" i="11"/>
  <c r="S48" i="11" s="1"/>
  <c r="M49" i="11"/>
  <c r="S49" i="11" s="1"/>
  <c r="M50" i="11"/>
  <c r="S50" i="11" s="1"/>
  <c r="M51" i="11"/>
  <c r="S51" i="11" s="1"/>
  <c r="M52" i="11"/>
  <c r="S52" i="11" s="1"/>
  <c r="M53" i="11"/>
  <c r="S53" i="11" s="1"/>
  <c r="M54" i="11"/>
  <c r="S54" i="11" s="1"/>
  <c r="M55" i="11"/>
  <c r="S55" i="11" s="1"/>
  <c r="M56" i="11"/>
  <c r="S56" i="11" s="1"/>
  <c r="M57" i="11"/>
  <c r="S57" i="11" s="1"/>
  <c r="M58" i="11"/>
  <c r="S58" i="11" s="1"/>
  <c r="M59" i="11"/>
  <c r="S59" i="11" s="1"/>
  <c r="M60" i="11"/>
  <c r="S60" i="11" s="1"/>
  <c r="M61" i="11"/>
  <c r="S61" i="11" s="1"/>
  <c r="M62" i="11"/>
  <c r="S62" i="11" s="1"/>
  <c r="M63" i="11"/>
  <c r="S63" i="11" s="1"/>
  <c r="M64" i="11"/>
  <c r="S64" i="11" s="1"/>
  <c r="M65" i="11"/>
  <c r="S65" i="11" s="1"/>
  <c r="M66" i="11"/>
  <c r="S66" i="11" s="1"/>
  <c r="M67" i="11"/>
  <c r="S67" i="11" s="1"/>
  <c r="M68" i="11"/>
  <c r="S68" i="11" s="1"/>
  <c r="M69" i="11"/>
  <c r="S69" i="11" s="1"/>
  <c r="M70" i="11"/>
  <c r="S70" i="11" s="1"/>
  <c r="M71" i="11"/>
  <c r="S71" i="11" s="1"/>
  <c r="M72" i="11"/>
  <c r="S72" i="11" s="1"/>
  <c r="M73" i="11"/>
  <c r="S73" i="11" s="1"/>
  <c r="M74" i="11"/>
  <c r="S74" i="11" s="1"/>
  <c r="M75" i="11"/>
  <c r="S75" i="11" s="1"/>
  <c r="M76" i="11"/>
  <c r="M77" i="11"/>
  <c r="S77" i="11" s="1"/>
  <c r="M78" i="11"/>
  <c r="S78" i="11" s="1"/>
  <c r="M79" i="11"/>
  <c r="S79" i="11" s="1"/>
  <c r="M80" i="11"/>
  <c r="S80" i="11" s="1"/>
  <c r="M81" i="11"/>
  <c r="S81" i="11" s="1"/>
  <c r="M82" i="11"/>
  <c r="S82" i="11" s="1"/>
  <c r="M83" i="11"/>
  <c r="S83" i="11" s="1"/>
  <c r="M84" i="11"/>
  <c r="S84" i="11" s="1"/>
  <c r="M85" i="11"/>
  <c r="S85" i="11" s="1"/>
  <c r="M86" i="11"/>
  <c r="S86" i="11" s="1"/>
  <c r="M87" i="11"/>
  <c r="S87" i="11" s="1"/>
  <c r="M88" i="11"/>
  <c r="S88" i="11" s="1"/>
  <c r="S89" i="11"/>
  <c r="M8" i="11"/>
  <c r="S8" i="11" s="1"/>
  <c r="C90" i="11"/>
  <c r="G90" i="11"/>
  <c r="E90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8" i="11"/>
  <c r="I158" i="10"/>
  <c r="O174" i="10"/>
  <c r="M174" i="10"/>
  <c r="I174" i="10"/>
  <c r="G174" i="10"/>
  <c r="E174" i="10"/>
  <c r="O164" i="10"/>
  <c r="O155" i="10"/>
  <c r="O156" i="10"/>
  <c r="O154" i="10"/>
  <c r="O166" i="10"/>
  <c r="O167" i="10"/>
  <c r="O168" i="10"/>
  <c r="O169" i="10"/>
  <c r="O165" i="10"/>
  <c r="O163" i="10"/>
  <c r="O162" i="10"/>
  <c r="O160" i="10"/>
  <c r="O161" i="10"/>
  <c r="O159" i="10"/>
  <c r="O172" i="10"/>
  <c r="O171" i="10"/>
  <c r="I154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113" i="10"/>
  <c r="Q114" i="10"/>
  <c r="Q115" i="10"/>
  <c r="Q116" i="10"/>
  <c r="Q117" i="10"/>
  <c r="Q118" i="10"/>
  <c r="Q119" i="10"/>
  <c r="Q120" i="10"/>
  <c r="Q121" i="10"/>
  <c r="Q122" i="10"/>
  <c r="Q123" i="10"/>
  <c r="Q124" i="10"/>
  <c r="Q125" i="10"/>
  <c r="Q126" i="10"/>
  <c r="Q127" i="10"/>
  <c r="Q128" i="10"/>
  <c r="Q129" i="10"/>
  <c r="Q130" i="10"/>
  <c r="Q131" i="10"/>
  <c r="Q132" i="10"/>
  <c r="Q133" i="10"/>
  <c r="Q134" i="10"/>
  <c r="Q135" i="10"/>
  <c r="Q136" i="10"/>
  <c r="Q137" i="10"/>
  <c r="Q138" i="10"/>
  <c r="Q139" i="10"/>
  <c r="Q140" i="10"/>
  <c r="Q141" i="10"/>
  <c r="Q142" i="10"/>
  <c r="Q143" i="10"/>
  <c r="Q144" i="10"/>
  <c r="Q145" i="10"/>
  <c r="Q146" i="10"/>
  <c r="Q147" i="10"/>
  <c r="Q148" i="10"/>
  <c r="Q149" i="10"/>
  <c r="Q150" i="10"/>
  <c r="Q151" i="10"/>
  <c r="Q152" i="10"/>
  <c r="Q153" i="10"/>
  <c r="Q8" i="10"/>
  <c r="Q174" i="10" s="1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8" i="9"/>
  <c r="I13" i="9"/>
  <c r="I12" i="9"/>
  <c r="I9" i="9"/>
  <c r="I10" i="9"/>
  <c r="I11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8" i="9"/>
  <c r="M108" i="9"/>
  <c r="E108" i="9"/>
  <c r="S27" i="8"/>
  <c r="S89" i="7"/>
  <c r="Q89" i="7"/>
  <c r="O89" i="7"/>
  <c r="M89" i="7"/>
  <c r="K89" i="7"/>
  <c r="I89" i="7"/>
  <c r="S20" i="6"/>
  <c r="Q20" i="6"/>
  <c r="O20" i="6"/>
  <c r="M20" i="6"/>
  <c r="K20" i="6"/>
  <c r="K68" i="4"/>
  <c r="O90" i="11" l="1"/>
  <c r="I90" i="11"/>
  <c r="C7" i="15" s="1"/>
  <c r="S76" i="11"/>
  <c r="K84" i="11"/>
  <c r="K52" i="11"/>
  <c r="K32" i="11"/>
  <c r="K71" i="11"/>
  <c r="K87" i="11"/>
  <c r="K60" i="11"/>
  <c r="K73" i="11"/>
  <c r="K89" i="11"/>
  <c r="K70" i="11"/>
  <c r="K8" i="11"/>
  <c r="K63" i="11"/>
  <c r="K59" i="11"/>
  <c r="K47" i="11"/>
  <c r="K43" i="11"/>
  <c r="K39" i="11"/>
  <c r="K27" i="11"/>
  <c r="K23" i="11"/>
  <c r="K15" i="11"/>
  <c r="K66" i="11"/>
  <c r="K58" i="11"/>
  <c r="K54" i="11"/>
  <c r="K42" i="11"/>
  <c r="K38" i="11"/>
  <c r="K34" i="11"/>
  <c r="K22" i="11"/>
  <c r="K18" i="11"/>
  <c r="K10" i="11"/>
  <c r="K61" i="11"/>
  <c r="K53" i="11"/>
  <c r="K49" i="11"/>
  <c r="K37" i="11"/>
  <c r="K33" i="11"/>
  <c r="K29" i="11"/>
  <c r="K17" i="11"/>
  <c r="K13" i="11"/>
  <c r="Q108" i="9"/>
  <c r="O108" i="9"/>
  <c r="AK96" i="3"/>
  <c r="Q96" i="3"/>
  <c r="S96" i="3"/>
  <c r="AI96" i="3"/>
  <c r="AG96" i="3"/>
  <c r="AA96" i="3"/>
  <c r="W96" i="3"/>
  <c r="Y30" i="1"/>
  <c r="W30" i="1"/>
  <c r="U30" i="1"/>
  <c r="O30" i="1"/>
  <c r="K30" i="1"/>
  <c r="G30" i="1"/>
  <c r="E30" i="1"/>
  <c r="I108" i="9"/>
  <c r="G108" i="9"/>
  <c r="K77" i="11" l="1"/>
  <c r="K78" i="11"/>
  <c r="K9" i="11"/>
  <c r="K76" i="11"/>
  <c r="K12" i="11"/>
  <c r="K69" i="11"/>
  <c r="K79" i="11"/>
  <c r="K36" i="11"/>
  <c r="K72" i="11"/>
  <c r="K21" i="11"/>
  <c r="K45" i="11"/>
  <c r="K65" i="11"/>
  <c r="K26" i="11"/>
  <c r="K50" i="11"/>
  <c r="K11" i="11"/>
  <c r="K31" i="11"/>
  <c r="K55" i="11"/>
  <c r="K82" i="11"/>
  <c r="K85" i="11"/>
  <c r="K74" i="11"/>
  <c r="K83" i="11"/>
  <c r="K16" i="11"/>
  <c r="K56" i="11"/>
  <c r="K80" i="11"/>
  <c r="C10" i="15"/>
  <c r="K40" i="11"/>
  <c r="K64" i="11"/>
  <c r="K88" i="11"/>
  <c r="K25" i="11"/>
  <c r="K41" i="11"/>
  <c r="K57" i="11"/>
  <c r="K14" i="11"/>
  <c r="K30" i="11"/>
  <c r="K46" i="11"/>
  <c r="K62" i="11"/>
  <c r="K19" i="11"/>
  <c r="K35" i="11"/>
  <c r="K51" i="11"/>
  <c r="K67" i="11"/>
  <c r="K44" i="11"/>
  <c r="K81" i="11"/>
  <c r="K86" i="11"/>
  <c r="K28" i="11"/>
  <c r="K75" i="11"/>
  <c r="K24" i="11"/>
  <c r="K48" i="11"/>
  <c r="K68" i="11"/>
  <c r="K20" i="11"/>
  <c r="S90" i="11"/>
  <c r="K90" i="11" l="1"/>
  <c r="E8" i="15"/>
  <c r="E9" i="15"/>
  <c r="E7" i="15"/>
  <c r="U81" i="11"/>
  <c r="U85" i="11"/>
  <c r="U89" i="11"/>
  <c r="U12" i="11"/>
  <c r="U16" i="11"/>
  <c r="U20" i="11"/>
  <c r="U24" i="11"/>
  <c r="U28" i="11"/>
  <c r="U32" i="11"/>
  <c r="U36" i="11"/>
  <c r="U40" i="11"/>
  <c r="U44" i="11"/>
  <c r="U48" i="11"/>
  <c r="U52" i="11"/>
  <c r="U56" i="11"/>
  <c r="U60" i="11"/>
  <c r="U64" i="11"/>
  <c r="U68" i="11"/>
  <c r="U72" i="11"/>
  <c r="U79" i="11"/>
  <c r="U87" i="11"/>
  <c r="U10" i="11"/>
  <c r="U18" i="11"/>
  <c r="U26" i="11"/>
  <c r="U30" i="11"/>
  <c r="U34" i="11"/>
  <c r="U42" i="11"/>
  <c r="U50" i="11"/>
  <c r="U58" i="11"/>
  <c r="U66" i="11"/>
  <c r="U74" i="11"/>
  <c r="U8" i="11"/>
  <c r="U78" i="11"/>
  <c r="U82" i="11"/>
  <c r="U86" i="11"/>
  <c r="U9" i="11"/>
  <c r="U13" i="11"/>
  <c r="U17" i="11"/>
  <c r="U21" i="11"/>
  <c r="U25" i="11"/>
  <c r="U29" i="11"/>
  <c r="U33" i="11"/>
  <c r="U37" i="11"/>
  <c r="U41" i="11"/>
  <c r="U45" i="11"/>
  <c r="U49" i="11"/>
  <c r="U53" i="11"/>
  <c r="U57" i="11"/>
  <c r="U61" i="11"/>
  <c r="U65" i="11"/>
  <c r="U69" i="11"/>
  <c r="U73" i="11"/>
  <c r="U77" i="11"/>
  <c r="U83" i="11"/>
  <c r="U14" i="11"/>
  <c r="U22" i="11"/>
  <c r="U38" i="11"/>
  <c r="U46" i="11"/>
  <c r="U54" i="11"/>
  <c r="U62" i="11"/>
  <c r="U70" i="11"/>
  <c r="U80" i="11"/>
  <c r="U84" i="11"/>
  <c r="U88" i="11"/>
  <c r="U11" i="11"/>
  <c r="U15" i="11"/>
  <c r="U19" i="11"/>
  <c r="U23" i="11"/>
  <c r="U27" i="11"/>
  <c r="U31" i="11"/>
  <c r="U35" i="11"/>
  <c r="U39" i="11"/>
  <c r="U43" i="11"/>
  <c r="U47" i="11"/>
  <c r="U51" i="11"/>
  <c r="U55" i="11"/>
  <c r="U59" i="11"/>
  <c r="U63" i="11"/>
  <c r="U67" i="11"/>
  <c r="U71" i="11"/>
  <c r="U75" i="11"/>
  <c r="U76" i="11"/>
  <c r="E10" i="15" l="1"/>
  <c r="U90" i="11"/>
</calcChain>
</file>

<file path=xl/sharedStrings.xml><?xml version="1.0" encoding="utf-8"?>
<sst xmlns="http://schemas.openxmlformats.org/spreadsheetml/2006/main" count="1886" uniqueCount="566">
  <si>
    <t>صندوق سرمایه‌گذاری ثابت حامی</t>
  </si>
  <si>
    <t>صورت وضعیت سبد</t>
  </si>
  <si>
    <t>برای ماه منتهی به 1402/06/31</t>
  </si>
  <si>
    <t>نام شرکت</t>
  </si>
  <si>
    <t>1402/05/31</t>
  </si>
  <si>
    <t>تغییرات طی دوره</t>
  </si>
  <si>
    <t>1402/06/31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</si>
  <si>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</si>
  <si>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</si>
  <si>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</si>
  <si>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</si>
  <si>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</si>
  <si>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</si>
  <si>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</si>
  <si>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</si>
  <si>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</si>
  <si>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صادرات ایران</t>
  </si>
  <si>
    <t>بانک ملت</t>
  </si>
  <si>
    <t>پالایش نفت بندرعباس</t>
  </si>
  <si>
    <t>سرمایه گذاری تامین اجتماعی</t>
  </si>
  <si>
    <t>سرمایه گذاری صدرتامین</t>
  </si>
  <si>
    <t>سیمان آبیک</t>
  </si>
  <si>
    <t>سیمان خوزستان</t>
  </si>
  <si>
    <t>صندوق س شاخصی آرام مفید</t>
  </si>
  <si>
    <t>صندوق س صنایع مفید- بخشی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</si>
  <si>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</si>
  <si>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</si>
  <si>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</si>
  <si>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</si>
  <si>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طلای عیار مفید</t>
  </si>
  <si>
    <t>فولاد شاهرود</t>
  </si>
  <si>
    <t>فولاد مبارکه اصفهان</t>
  </si>
  <si>
    <t>گروه انتخاب الکترونیک آرمان</t>
  </si>
  <si>
    <t>مبین انرژی خلیج فارس</t>
  </si>
  <si>
    <t>صندوق س ثروت پویا-بخشی</t>
  </si>
  <si>
    <t>پالایش نفت تهران</t>
  </si>
  <si>
    <t>تعداد اوراق تبعی</t>
  </si>
  <si>
    <t>قیمت اعمال</t>
  </si>
  <si>
    <t>تاریخ اعمال</t>
  </si>
  <si>
    <t>نرخ موثر</t>
  </si>
  <si>
    <t>اختیارف ت وبصادر-2760-03/05/02</t>
  </si>
  <si>
    <t>1403/05/02</t>
  </si>
  <si>
    <t>اختیارف ت شتران-4995-02/10/30</t>
  </si>
  <si>
    <t>1402/10/30</t>
  </si>
  <si>
    <t>اختیارف ت شستا1000-02/07/22</t>
  </si>
  <si>
    <t>1402/07/22</t>
  </si>
  <si>
    <t>اختیار ف.ت.انتخاب-40032-031123</t>
  </si>
  <si>
    <t>1403/11/23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</si>
  <si>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</si>
  <si>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</si>
  <si>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</si>
  <si>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</si>
  <si>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</si>
  <si>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</si>
  <si>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</si>
  <si>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</si>
  <si>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پنتان پتروکنگان032</t>
  </si>
  <si>
    <t>بله</t>
  </si>
  <si>
    <t>1401/09/01</t>
  </si>
  <si>
    <t>1403/09/01</t>
  </si>
  <si>
    <t>اجاره انرژی پاسارگاد14040302</t>
  </si>
  <si>
    <t>1400/03/02</t>
  </si>
  <si>
    <t>1404/03/01</t>
  </si>
  <si>
    <t>اجاره ت. انرژی تدبیر14051013</t>
  </si>
  <si>
    <t>1401/10/13</t>
  </si>
  <si>
    <t>1405/10/13</t>
  </si>
  <si>
    <t>اجاره تابان سپهر14031126</t>
  </si>
  <si>
    <t>1399/12/03</t>
  </si>
  <si>
    <t>1403/12/03</t>
  </si>
  <si>
    <t>اجاره تابان لوتوس14021206</t>
  </si>
  <si>
    <t>1398/12/06</t>
  </si>
  <si>
    <t>1402/12/06</t>
  </si>
  <si>
    <t>اجاره تجاری شستان14030915</t>
  </si>
  <si>
    <t>1399/09/15</t>
  </si>
  <si>
    <t>1403/09/15</t>
  </si>
  <si>
    <t>اجاره صبا تامین دماوند14050809</t>
  </si>
  <si>
    <t>1401/08/09</t>
  </si>
  <si>
    <t>1405/08/09</t>
  </si>
  <si>
    <t>اجاره مهرآیندگان لوتوس0311</t>
  </si>
  <si>
    <t>1399/11/13</t>
  </si>
  <si>
    <t>1403/11/13</t>
  </si>
  <si>
    <t>اسناد خزانه-م10بودجه00-031115</t>
  </si>
  <si>
    <t>1400/06/07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</si>
  <si>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</si>
  <si>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</si>
  <si>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</si>
  <si>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</si>
  <si>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</si>
  <si>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</si>
  <si>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</si>
  <si>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</si>
  <si>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</si>
  <si>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</si>
  <si>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</si>
  <si>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</si>
  <si>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</si>
  <si>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</si>
  <si>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</si>
  <si>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</si>
  <si>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</si>
  <si>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</si>
  <si>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</si>
  <si>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</si>
  <si>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</si>
  <si>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</si>
  <si>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</si>
  <si>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اسنادخزانه-م3بودجه00-030418</t>
  </si>
  <si>
    <t>1403/04/18</t>
  </si>
  <si>
    <t>اسنادخزانه-م4بودجه00-030522</t>
  </si>
  <si>
    <t>1400/03/11</t>
  </si>
  <si>
    <t>1403/05/22</t>
  </si>
  <si>
    <t>اسنادخزانه-م4بودجه01-040917</t>
  </si>
  <si>
    <t>1401/12/08</t>
  </si>
  <si>
    <t>1404/09/16</t>
  </si>
  <si>
    <t>اسنادخزانه-م5بودجه00-030626</t>
  </si>
  <si>
    <t>اسنادخزانه-م5بودجه01-041015</t>
  </si>
  <si>
    <t>1404/10/14</t>
  </si>
  <si>
    <t>اسنادخزانه-م6بودجه00-030723</t>
  </si>
  <si>
    <t>1403/07/23</t>
  </si>
  <si>
    <t>اسنادخزانه-م6بودجه01-030814</t>
  </si>
  <si>
    <t>1401/12/10</t>
  </si>
  <si>
    <t>1403/08/14</t>
  </si>
  <si>
    <t>اسنادخزانه-م7بودجه00-030912</t>
  </si>
  <si>
    <t>1400/04/14</t>
  </si>
  <si>
    <t>1403/09/12</t>
  </si>
  <si>
    <t>اسنادخزانه-م7بودجه01-040714</t>
  </si>
  <si>
    <t>1404/07/13</t>
  </si>
  <si>
    <t>اسنادخزانه-م8بودجه00-030919</t>
  </si>
  <si>
    <t>1400/06/16</t>
  </si>
  <si>
    <t>1403/09/19</t>
  </si>
  <si>
    <t>اسنادخزانه-م8بودجه01-040728</t>
  </si>
  <si>
    <t>1401/12/28</t>
  </si>
  <si>
    <t>1404/07/27</t>
  </si>
  <si>
    <t>اسنادخزانه-م8بودجه99-020606</t>
  </si>
  <si>
    <t>1399/09/25</t>
  </si>
  <si>
    <t>1402/06/06</t>
  </si>
  <si>
    <t>خرید دین توسعه کیش14021110</t>
  </si>
  <si>
    <t>1400/03/10</t>
  </si>
  <si>
    <t>1402/11/10</t>
  </si>
  <si>
    <t>صکوک اجاره خوارزم411-6ماهه20%</t>
  </si>
  <si>
    <t>1400/11/18</t>
  </si>
  <si>
    <t>1404/11/17</t>
  </si>
  <si>
    <t>صکوک اجاره شستا311-بدون ضامن</t>
  </si>
  <si>
    <t>1399/11/25</t>
  </si>
  <si>
    <t>1403/11/25</t>
  </si>
  <si>
    <t>صکوک اجاره صملی404-6ماهه18%</t>
  </si>
  <si>
    <t>1400/05/05</t>
  </si>
  <si>
    <t>1404/05/04</t>
  </si>
  <si>
    <t>صکوک اجاره فارس147- 3ماهه18%</t>
  </si>
  <si>
    <t>1399/07/13</t>
  </si>
  <si>
    <t>1403/07/13</t>
  </si>
  <si>
    <t>صکوک اجاره گل گهر039-3ماهه20%</t>
  </si>
  <si>
    <t>1399/09/10</t>
  </si>
  <si>
    <t>1403/09/10</t>
  </si>
  <si>
    <t>صکوک اجاره گل گهر309-3ماهه20%</t>
  </si>
  <si>
    <t>صکوک اجاره معادن212-6ماهه21%</t>
  </si>
  <si>
    <t>1398/12/14</t>
  </si>
  <si>
    <t>1402/12/14</t>
  </si>
  <si>
    <t>صکوک اجاره معادن407-3ماهه18%</t>
  </si>
  <si>
    <t>1400/07/19</t>
  </si>
  <si>
    <t>1404/07/18</t>
  </si>
  <si>
    <t>صکوک مرابحه خزامیا511-3ماهه18%</t>
  </si>
  <si>
    <t>1401/11/17</t>
  </si>
  <si>
    <t>1405/11/17</t>
  </si>
  <si>
    <t>صکوک مرابحه خزامیا601-3ماهه18%</t>
  </si>
  <si>
    <t>1402/01/07</t>
  </si>
  <si>
    <t>1406/01/07</t>
  </si>
  <si>
    <t>صکوک مرابحه سایپا038-3ماهه 18%</t>
  </si>
  <si>
    <t>1399/08/21</t>
  </si>
  <si>
    <t>صکوک مرابحه سایپا308-3ماهه 18%</t>
  </si>
  <si>
    <t>صکوک مرابحه صایپا049-3ماهه 18%</t>
  </si>
  <si>
    <t>1400/09/24</t>
  </si>
  <si>
    <t>1404/09/23</t>
  </si>
  <si>
    <t>صکوک مرابحه صایپا409-3ماهه 18%</t>
  </si>
  <si>
    <t>صکوک مرابحه صکورش302-3ماهه18%</t>
  </si>
  <si>
    <t>1401/02/31</t>
  </si>
  <si>
    <t>1403/02/31</t>
  </si>
  <si>
    <t>صکوک مرابحه کویر606-6ماهه 18%</t>
  </si>
  <si>
    <t>1401/06/23</t>
  </si>
  <si>
    <t>1406/06/23</t>
  </si>
  <si>
    <t>صکوک منفعت نفت0312-6ماهه 18/5%</t>
  </si>
  <si>
    <t>1399/12/17</t>
  </si>
  <si>
    <t>1403/12/17</t>
  </si>
  <si>
    <t>صکوک منفعت نفت1312-6ماهه 18/5%</t>
  </si>
  <si>
    <t>گام بانک تجارت0206</t>
  </si>
  <si>
    <t>1401/07/02</t>
  </si>
  <si>
    <t>1402/06/28</t>
  </si>
  <si>
    <t>گام بانک سینا0206</t>
  </si>
  <si>
    <t>1401/04/01</t>
  </si>
  <si>
    <t>گام بانک صادرات ایران0206</t>
  </si>
  <si>
    <t>گام بانک صادرات ایران0207</t>
  </si>
  <si>
    <t>1402/07/30</t>
  </si>
  <si>
    <t>گام بانک ملت0208</t>
  </si>
  <si>
    <t>1402/02/16</t>
  </si>
  <si>
    <t>1402/08/30</t>
  </si>
  <si>
    <t>گام بانک ملت0211</t>
  </si>
  <si>
    <t>1402/11/30</t>
  </si>
  <si>
    <t>گواهی اعتبار مولد رفاه0206</t>
  </si>
  <si>
    <t>گواهی اعتبار مولد رفاه0207</t>
  </si>
  <si>
    <t>1401/08/01</t>
  </si>
  <si>
    <t>گواهی اعتبار مولد سامان0206</t>
  </si>
  <si>
    <t>1401/07/01</t>
  </si>
  <si>
    <t>گواهی اعتبار مولد سامان0207</t>
  </si>
  <si>
    <t>گواهی اعتبار مولد سامان0208</t>
  </si>
  <si>
    <t>گواهی اعتبار مولد سپه0207</t>
  </si>
  <si>
    <t>گواهی اعتبار مولد سپه0208</t>
  </si>
  <si>
    <t>گواهی اعتبارمولد رفاه0208</t>
  </si>
  <si>
    <t>گواهی اعتبارمولد صنعت020930</t>
  </si>
  <si>
    <t>1401/10/01</t>
  </si>
  <si>
    <t>1402/09/30</t>
  </si>
  <si>
    <t>مرابحه عام دولت100-ش.خ021127</t>
  </si>
  <si>
    <t>1400/11/27</t>
  </si>
  <si>
    <t>1402/11/27</t>
  </si>
  <si>
    <t>مرابحه عام دولت101-ش.خ020711</t>
  </si>
  <si>
    <t>1400/12/11</t>
  </si>
  <si>
    <t>1402/07/11</t>
  </si>
  <si>
    <t>مرابحه عام دولت106-ش.خ020624</t>
  </si>
  <si>
    <t>1401/03/24</t>
  </si>
  <si>
    <t>1402/06/24</t>
  </si>
  <si>
    <t>مرابحه عام دولت107-ش.خ030724</t>
  </si>
  <si>
    <t>1403/07/24</t>
  </si>
  <si>
    <t>مرابحه عام دولت112-ش.خ 040408</t>
  </si>
  <si>
    <t>1401/06/08</t>
  </si>
  <si>
    <t>1404/04/07</t>
  </si>
  <si>
    <t>مرابحه عام دولت127-ش.خ040623</t>
  </si>
  <si>
    <t>1401/12/23</t>
  </si>
  <si>
    <t>1404/06/22</t>
  </si>
  <si>
    <t>مرابحه عام دولت132-ش.خ041110</t>
  </si>
  <si>
    <t>1402/05/10</t>
  </si>
  <si>
    <t>1404/11/09</t>
  </si>
  <si>
    <t>مرابحه عام دولت1-ش.خ سایر0206</t>
  </si>
  <si>
    <t>1398/12/25</t>
  </si>
  <si>
    <t>1402/06/25</t>
  </si>
  <si>
    <t>مرابحه عام دولت3-ش.خ0211</t>
  </si>
  <si>
    <t>1399/03/13</t>
  </si>
  <si>
    <t>1402/11/13</t>
  </si>
  <si>
    <t>مرابحه عام دولت4-ش.خ 0206</t>
  </si>
  <si>
    <t>1399/06/12</t>
  </si>
  <si>
    <t>1402/06/12</t>
  </si>
  <si>
    <t>مرابحه عام دولت5-ش.خ 0209</t>
  </si>
  <si>
    <t>1399/08/27</t>
  </si>
  <si>
    <t>1402/09/27</t>
  </si>
  <si>
    <t>مرابحه عام دولت5-ش.خ 0309</t>
  </si>
  <si>
    <t>1399/09/05</t>
  </si>
  <si>
    <t>1403/09/05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</si>
  <si>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</si>
  <si>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</si>
  <si>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</si>
  <si>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</si>
  <si>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</si>
  <si>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</si>
  <si>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مرابحه عام دولت72-ش.خ0311</t>
  </si>
  <si>
    <t>مرابحه عام دولت87-ش.خ030304</t>
  </si>
  <si>
    <t>1400/03/04</t>
  </si>
  <si>
    <t>1403/03/04</t>
  </si>
  <si>
    <t>مرابحه عام دولت94-ش.خ030816</t>
  </si>
  <si>
    <t>1400/09/16</t>
  </si>
  <si>
    <t>1403/08/16</t>
  </si>
  <si>
    <t>مرابحه عام دولتی65-ش.خ0210</t>
  </si>
  <si>
    <t>1399/10/16</t>
  </si>
  <si>
    <t>1402/10/16</t>
  </si>
  <si>
    <t>مرابحه عام دولتی6-ش.خ0210</t>
  </si>
  <si>
    <t>مرابحه عام دولت130-ش.خ031110</t>
  </si>
  <si>
    <t>1403/11/10</t>
  </si>
  <si>
    <t>اجاره تابان کاردان14041015</t>
  </si>
  <si>
    <t>1400/10/15</t>
  </si>
  <si>
    <t>1404/10/15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</si>
  <si>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</si>
  <si>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</si>
  <si>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</si>
  <si>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</si>
  <si>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</si>
  <si>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</si>
  <si>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</si>
  <si>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</si>
  <si>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</si>
  <si>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</si>
  <si>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</si>
  <si>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1.83%</t>
  </si>
  <si>
    <t>1.46%</t>
  </si>
  <si>
    <t>-4.29%</t>
  </si>
  <si>
    <t>-4.74%</t>
  </si>
  <si>
    <t>0.70%</t>
  </si>
  <si>
    <t>-2.80%</t>
  </si>
  <si>
    <t>-3.77%</t>
  </si>
  <si>
    <t>-4.34%</t>
  </si>
  <si>
    <t>-5.31%</t>
  </si>
  <si>
    <t>-6.45%</t>
  </si>
  <si>
    <t>-1.13%</t>
  </si>
  <si>
    <t>-4.07%</t>
  </si>
  <si>
    <t>-7.75%</t>
  </si>
  <si>
    <t>-5.64%</t>
  </si>
  <si>
    <t>-9.46%</t>
  </si>
  <si>
    <t>-1.84%</t>
  </si>
  <si>
    <t>-10.00%</t>
  </si>
  <si>
    <t>-8.49%</t>
  </si>
  <si>
    <t>-0.25%</t>
  </si>
  <si>
    <t>-8.95%</t>
  </si>
  <si>
    <t>0.57%</t>
  </si>
  <si>
    <t>-0.03%</t>
  </si>
  <si>
    <t>-6.55%</t>
  </si>
  <si>
    <t>-2.89%</t>
  </si>
  <si>
    <t>-0.92%</t>
  </si>
  <si>
    <t>-2.70%</t>
  </si>
  <si>
    <t>-3.22%</t>
  </si>
  <si>
    <t>-0.95%</t>
  </si>
  <si>
    <t>-2.54%</t>
  </si>
  <si>
    <t>1.32%</t>
  </si>
  <si>
    <t>-2.53%</t>
  </si>
  <si>
    <t>-2.21%</t>
  </si>
  <si>
    <t>-1.93%</t>
  </si>
  <si>
    <t>-5.29%</t>
  </si>
  <si>
    <t>-3.80%</t>
  </si>
  <si>
    <t>9.38%</t>
  </si>
  <si>
    <t>-2.39%</t>
  </si>
  <si>
    <t>-4.00%</t>
  </si>
  <si>
    <t>1.98%</t>
  </si>
  <si>
    <t>-6.70%</t>
  </si>
  <si>
    <t>-6.56%</t>
  </si>
  <si>
    <t>-4.65%</t>
  </si>
  <si>
    <t>-7.36%</t>
  </si>
  <si>
    <t>-6.86%</t>
  </si>
  <si>
    <t>-0.06%</t>
  </si>
  <si>
    <t>1.45%</t>
  </si>
  <si>
    <t>2.33%</t>
  </si>
  <si>
    <t>-0.30%</t>
  </si>
  <si>
    <t>-0.46%</t>
  </si>
  <si>
    <t>1.55%</t>
  </si>
  <si>
    <t>-0.40%</t>
  </si>
  <si>
    <t>-0.68%</t>
  </si>
  <si>
    <t>-3.03%</t>
  </si>
  <si>
    <t>-0.57%</t>
  </si>
  <si>
    <t>-0.22%</t>
  </si>
  <si>
    <t>-1.90%</t>
  </si>
  <si>
    <t>-1.83%</t>
  </si>
  <si>
    <t>-6.63%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</si>
  <si>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</si>
  <si>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</si>
  <si>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</si>
  <si>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</si>
  <si>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</si>
  <si>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</si>
  <si>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</si>
  <si>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</si>
  <si>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</si>
  <si>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</si>
  <si>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</si>
  <si>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</si>
  <si>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</si>
  <si>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</si>
  <si>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</si>
  <si>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</si>
  <si>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</si>
  <si>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</si>
  <si>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</si>
  <si>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</si>
  <si>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</si>
  <si>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207-9012-14422144-2</t>
  </si>
  <si>
    <t>1400/11/13</t>
  </si>
  <si>
    <t>بانک مسکن نیاوران</t>
  </si>
  <si>
    <t>5600928334988</t>
  </si>
  <si>
    <t>1402/06/01</t>
  </si>
  <si>
    <t>بانک مسکن شهرک راه آهن</t>
  </si>
  <si>
    <t>5600928334996</t>
  </si>
  <si>
    <t>1402/06/05</t>
  </si>
  <si>
    <t>420221709157</t>
  </si>
  <si>
    <t>5600928335100</t>
  </si>
  <si>
    <t>1402/06/08</t>
  </si>
  <si>
    <t>5600928335134</t>
  </si>
  <si>
    <t>بانک مسکن شهید قندی</t>
  </si>
  <si>
    <t>5600928335183</t>
  </si>
  <si>
    <t>1402/06/13</t>
  </si>
  <si>
    <t>بانک مسکن کریم خان زند</t>
  </si>
  <si>
    <t>5600928335332</t>
  </si>
  <si>
    <t>1402/06/29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</si>
  <si>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</si>
  <si>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</si>
  <si>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</si>
  <si>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</si>
  <si>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</si>
  <si>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</si>
  <si>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</si>
  <si>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</si>
  <si>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</si>
  <si>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</si>
  <si>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صکوک اجاره فولاد52-بدون ضامن</t>
  </si>
  <si>
    <t>1405/12/24</t>
  </si>
  <si>
    <t>مرابحه عام دولت109-ش.خ020719</t>
  </si>
  <si>
    <t>1402/07/19</t>
  </si>
  <si>
    <t>مرابحه کرمان موتور 14040413</t>
  </si>
  <si>
    <t>1404/04/12</t>
  </si>
  <si>
    <t>مرابحه عام دولت104-ش.خ020303</t>
  </si>
  <si>
    <t>1402/03/03</t>
  </si>
  <si>
    <t>مرابحه عام دولت105-ش.خ030503</t>
  </si>
  <si>
    <t>1403/05/03</t>
  </si>
  <si>
    <t>مرابحه عام دولت95-ش.خ020514</t>
  </si>
  <si>
    <t>1402/05/14</t>
  </si>
  <si>
    <t>اجاره اقتصادی تدبیر14040606</t>
  </si>
  <si>
    <t>1404/06/05</t>
  </si>
  <si>
    <t>مرابحه عام دولت86-ش.خ020404</t>
  </si>
  <si>
    <t>1402/04/04</t>
  </si>
  <si>
    <t>اجاصبابدون ضامن بارتبه اعتباری</t>
  </si>
  <si>
    <t>1404/01/27</t>
  </si>
  <si>
    <t>مرابحه عام دولت70-ش.خ0112</t>
  </si>
  <si>
    <t>1401/12/07</t>
  </si>
  <si>
    <t>مرابحه عام دولتی64-ش.خ0111</t>
  </si>
  <si>
    <t>1401/11/09</t>
  </si>
  <si>
    <t>مرابحه عام دولت5-ش.خ 0110</t>
  </si>
  <si>
    <t>1401/10/11</t>
  </si>
  <si>
    <t>مرابحه عام دولت5-ش.خ 0108</t>
  </si>
  <si>
    <t>1401/08/25</t>
  </si>
  <si>
    <t>منفعت دولت6-ش.خاص140109</t>
  </si>
  <si>
    <t>1401/09/17</t>
  </si>
  <si>
    <t>منفعت دولت5-ش.خاص سایر0108</t>
  </si>
  <si>
    <t>1401/08/18</t>
  </si>
  <si>
    <t>منفعت دولت5-ش.خاص کاریزما0108</t>
  </si>
  <si>
    <t>منفعت دولت5-ش.خاص سپهر0108</t>
  </si>
  <si>
    <t>منفعت دولت5-ش.خاص کاردان0108</t>
  </si>
  <si>
    <t>منفعت دولتی4-شرایط خاص14010729</t>
  </si>
  <si>
    <t>1401/07/29</t>
  </si>
  <si>
    <t>صکوک مرابحه سایپا012-3ماهه 16%</t>
  </si>
  <si>
    <t>1401/12/20</t>
  </si>
  <si>
    <t>اجاره اعتماد مبین لوتوس011019</t>
  </si>
  <si>
    <t>1401/10/19</t>
  </si>
  <si>
    <t>اجاره اعتماد مبین امید011019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</si>
  <si>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</si>
  <si>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</si>
  <si>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</si>
  <si>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</si>
  <si>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</si>
  <si>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</si>
  <si>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 گذاری‌ البرز(هلدینگ‌</t>
  </si>
  <si>
    <t>1402/03/31</t>
  </si>
  <si>
    <t>سرمایه‌گذاری‌غدیر(هلدینگ‌</t>
  </si>
  <si>
    <t>1402/01/31</t>
  </si>
  <si>
    <t>سیمان‌هگمتان‌</t>
  </si>
  <si>
    <t>1402/02/25</t>
  </si>
  <si>
    <t>1402/04/29</t>
  </si>
  <si>
    <t>سیمان‌ صوفیان‌</t>
  </si>
  <si>
    <t>1402/02/20</t>
  </si>
  <si>
    <t>1402/03/02</t>
  </si>
  <si>
    <t>1402/04/28</t>
  </si>
  <si>
    <t>گسترش نفت و گاز پارسیان</t>
  </si>
  <si>
    <t>1401/10/28</t>
  </si>
  <si>
    <t>پتروشیمی پردیس</t>
  </si>
  <si>
    <t>س.ص.بازنشستگی کارکنان بانکها</t>
  </si>
  <si>
    <t>1401/11/30</t>
  </si>
  <si>
    <t>1402/04/21</t>
  </si>
  <si>
    <t>پتروشیمی جم</t>
  </si>
  <si>
    <t>1401/08/14</t>
  </si>
  <si>
    <t>پلیمر آریا ساسول</t>
  </si>
  <si>
    <t>1402/01/28</t>
  </si>
  <si>
    <t>1401/07/27</t>
  </si>
  <si>
    <t>1402/03/28</t>
  </si>
  <si>
    <t>بهای فروش</t>
  </si>
  <si>
    <t>ارزش دفتری</t>
  </si>
  <si>
    <t>سود و زیان ناشی از تغییر قیمت</t>
  </si>
  <si>
    <t>سود و زیان ناشی از فروش</t>
  </si>
  <si>
    <t>سرمایه‌گذاری‌صندوق‌بازنشستگی‌</t>
  </si>
  <si>
    <t>داروپخش‌ (هلدینگ‌</t>
  </si>
  <si>
    <t>کالسیمین‌</t>
  </si>
  <si>
    <t>س. توسعه و عمران استان کرمان</t>
  </si>
  <si>
    <t>بانک دی</t>
  </si>
  <si>
    <t>سرمایه گذاری صبا تامین</t>
  </si>
  <si>
    <t>صندوق س. اهرمی مفید-س</t>
  </si>
  <si>
    <t>ملی‌ صنایع‌ مس‌ ایران‌</t>
  </si>
  <si>
    <t>پالایش نفت اصفهان</t>
  </si>
  <si>
    <t>بانک خاورمیانه</t>
  </si>
  <si>
    <t>سرمایه گذاری سبحان</t>
  </si>
  <si>
    <t>پتروشیمی تندگویان</t>
  </si>
  <si>
    <t>سرمایه گذاری سیمان تامین</t>
  </si>
  <si>
    <t>بین المللی توسعه ص. معادن غدیر</t>
  </si>
  <si>
    <t>فجر انرژی خلیج فارس</t>
  </si>
  <si>
    <t>صندوق پالایشی یکم-سهام</t>
  </si>
  <si>
    <t>صندوق سرمایه‌گذاری مشترک پیشرو</t>
  </si>
  <si>
    <t>سپید ماکیان</t>
  </si>
  <si>
    <t>صندوق س. ثروت هیوا-س</t>
  </si>
  <si>
    <t>توسعه‌معادن‌وفلزات‌</t>
  </si>
  <si>
    <t>ح . سرمایه گذاری‌البرز(هلدینگ‌</t>
  </si>
  <si>
    <t>پالایش نفت شیراز</t>
  </si>
  <si>
    <t>پتروشیمی پارس</t>
  </si>
  <si>
    <t>ح . سرمایه گذاری صدرتامین</t>
  </si>
  <si>
    <t>سرمایه گذاری گروه توسعه ملی</t>
  </si>
  <si>
    <t>معدنی‌وصنعتی‌چادرملو</t>
  </si>
  <si>
    <t>صنایع پتروشیمی خلیج فارس</t>
  </si>
  <si>
    <t>صندوق س دریای آبی فیروزه-سهام</t>
  </si>
  <si>
    <t>سایپا</t>
  </si>
  <si>
    <t>بانک سینا</t>
  </si>
  <si>
    <t>کارخانجات‌داروپخش‌</t>
  </si>
  <si>
    <t>فولاد  خوزستان</t>
  </si>
  <si>
    <t>ح . کارخانجات‌داروپخش</t>
  </si>
  <si>
    <t>سرمایه گذاری دارویی تامین</t>
  </si>
  <si>
    <t>نفت سپاهان</t>
  </si>
  <si>
    <t>ح . صنایع گلدیران</t>
  </si>
  <si>
    <t>پتروشیمی‌شیراز</t>
  </si>
  <si>
    <t>نفت پاسارگاد</t>
  </si>
  <si>
    <t>صنایع گلدیران</t>
  </si>
  <si>
    <t>صندوق س. اهرمی مفید-س -واحد عادی</t>
  </si>
  <si>
    <t>گواهی اعتبار مولد شهر0206</t>
  </si>
  <si>
    <t>گام بانک اقتصاد نوین0201</t>
  </si>
  <si>
    <t>گواهی اعتبار مولد سامان0204</t>
  </si>
  <si>
    <t>گواهی اعتبار مولد سامان0205</t>
  </si>
  <si>
    <t>اسنادخزانه-م2بودجه99-011019</t>
  </si>
  <si>
    <t>اسنادخزانه-م7بودجه99-020704</t>
  </si>
  <si>
    <t>اسنادخزانه-م9بودجه99-020316</t>
  </si>
  <si>
    <t>گواهی اعتبار مولد رفاه0201</t>
  </si>
  <si>
    <t>گام بانک اقتصاد نوین0205</t>
  </si>
  <si>
    <t>اسنادخزانه-م3بودجه99-011110</t>
  </si>
  <si>
    <t>گام بانک تجارت0203</t>
  </si>
  <si>
    <t>گواهی اعتبار مولد شهر0203</t>
  </si>
  <si>
    <t>گواهی اعتبار مولد رفاه0202</t>
  </si>
  <si>
    <t>اسناد خزانه-م12بودجه00-030425</t>
  </si>
  <si>
    <t>گام بانک اقتصاد نوین0204</t>
  </si>
  <si>
    <t>اسنادخزانه-م4بودجه99-011215</t>
  </si>
  <si>
    <t>اسنادخزانه-م6بودجه99-020321</t>
  </si>
  <si>
    <t>اسنادخزانه-م5بودجه99-020218</t>
  </si>
  <si>
    <t>گام بانک تجارت0204</t>
  </si>
  <si>
    <t>گواهی اعتبار مولد رفاه0204</t>
  </si>
  <si>
    <t>گام بانک پارسیان0203</t>
  </si>
  <si>
    <t>گواهی اعتبار مولد رفاه0205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</si>
  <si>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</si>
  <si>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</si>
  <si>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</si>
  <si>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</si>
  <si>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</si>
  <si>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</si>
  <si>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</si>
  <si>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</si>
  <si>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</si>
  <si>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</si>
  <si>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</si>
  <si>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</si>
  <si>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</si>
  <si>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</si>
  <si>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جلوگیری از نوسانات ناگهانی</t>
  </si>
  <si>
    <t xml:space="preserve"> اختیارخ فولاد-2650-1402/07/26</t>
  </si>
  <si>
    <t xml:space="preserve"> اختیارخ فولاد-3313-1402/07/26</t>
  </si>
  <si>
    <t>  اختیارخ وبصادر-2000-1402/07/12</t>
  </si>
  <si>
    <t xml:space="preserve"> اختیارخ وبصادر-2200-1402/07/12</t>
  </si>
  <si>
    <t xml:space="preserve"> اختیارخ وبملت-3500-1402/07/26</t>
  </si>
  <si>
    <t xml:space="preserve"> اختیارخ وبملت-3750-1402/07/26</t>
  </si>
  <si>
    <t>اختیارخ شستا-865-1402/06/08</t>
  </si>
  <si>
    <t>اختیارخ شستا-1165-1402/06/08</t>
  </si>
  <si>
    <t>اختیارف شستا-1465-1402/06/08</t>
  </si>
  <si>
    <t>اختیارخ توان-19000-14020612</t>
  </si>
  <si>
    <t>اختیارخ شبندر-8000-1402/06/14</t>
  </si>
  <si>
    <t>اختیارخ شستا-765-1402/06/08</t>
  </si>
  <si>
    <t>اختیارخ شستا-965-1402/06/08</t>
  </si>
  <si>
    <t>اختیارخ شستا-1465-1402/06/08</t>
  </si>
  <si>
    <t>اختیارف شستا-865-1402/06/08</t>
  </si>
  <si>
    <t>اختیارف شستا-1165-1402/06/08</t>
  </si>
  <si>
    <t>اختیارخ خساپا-1900-1402/06/14</t>
  </si>
  <si>
    <t>اختیارخ کرمان-900-14020606</t>
  </si>
  <si>
    <t>اختیارخ کرمان-1000-14020606</t>
  </si>
  <si>
    <t>اختیارخ توان-15000-14020612</t>
  </si>
  <si>
    <t>اختیارخ توان-16000-14020612</t>
  </si>
  <si>
    <t>اختیارخ شستا-1000-1402/04/14</t>
  </si>
  <si>
    <t>اختیارخ دی-800-14020518</t>
  </si>
  <si>
    <t>اختیارخ خساپا-2000-1402/06/14</t>
  </si>
  <si>
    <t>از ابتدای سال مالی</t>
  </si>
  <si>
    <t>تا پایان ماه</t>
  </si>
  <si>
    <t xml:space="preserve"> سایر درآمدهای تنزیل سود بانک</t>
  </si>
  <si>
    <t>سایر درآمدهای تنزیل سود سهام</t>
  </si>
  <si>
    <t>سود تقسیمی صندوق های سرمایه گذاری</t>
  </si>
  <si>
    <t>سود تقسیمی صندوقهای سرمایه گذاری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</si>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</sst>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11"/>
      <name val="Calibri"/>
      <family val="2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4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4" xfId="0" applyNumberFormat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9" fontId="2" fillId="0" borderId="4" xfId="1" applyFont="1" applyBorder="1" applyAlignment="1">
      <alignment horizontal="center"/>
    </xf>
    <xf numFmtId="0" fontId="2" fillId="0" borderId="0" xfId="0" applyFont="1" applyAlignment="1">
      <alignment horizontal="right"/>
    </xf>
    <xf numFmtId="37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18</xdr:row>
          <xdr:rowOff>0</xdr:rowOff>
        </xdr:from>
        <xdr:to>
          <xdr:col>10</xdr:col>
          <xdr:colOff>238125</xdr:colOff>
          <xdr:row>51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B1BBAFD-0911-F323-B426-569219684D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39F87-A4A1-4753-8D42-1BE9CD4CA6E9}">
  <dimension ref="A1"/>
  <sheetViews>
    <sheetView rightToLeft="1" workbookViewId="0"/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9525</xdr:colOff>
                <xdr:row>18</xdr:row>
                <xdr:rowOff>0</xdr:rowOff>
              </from>
              <to>
                <xdr:col>10</xdr:col>
                <xdr:colOff>238125</xdr:colOff>
                <xdr:row>51</xdr:row>
                <xdr:rowOff>38100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9"/>
  <sheetViews>
    <sheetView rightToLeft="1" topLeftCell="A88" workbookViewId="0">
      <selection activeCell="Q31" sqref="Q31:Q107"/>
    </sheetView>
  </sheetViews>
  <sheetFormatPr defaultRowHeight="21.75"/>
  <cols>
    <col min="1" max="1" width="35.1406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20.7109375" style="1" bestFit="1" customWidth="1"/>
    <col min="8" max="8" width="1" style="1" customWidth="1"/>
    <col min="9" max="9" width="39.140625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20.7109375" style="1" bestFit="1" customWidth="1"/>
    <col min="14" max="14" width="1" style="1" customWidth="1"/>
    <col min="15" max="15" width="20.7109375" style="1" bestFit="1" customWidth="1"/>
    <col min="16" max="16" width="1" style="1" customWidth="1"/>
    <col min="17" max="17" width="39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2.5">
      <c r="A3" s="13" t="s">
        <v>375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2.5">
      <c r="A6" s="13" t="s">
        <v>3</v>
      </c>
      <c r="C6" s="15" t="s">
        <v>377</v>
      </c>
      <c r="D6" s="15" t="s">
        <v>377</v>
      </c>
      <c r="E6" s="15" t="s">
        <v>377</v>
      </c>
      <c r="F6" s="15" t="s">
        <v>377</v>
      </c>
      <c r="G6" s="15" t="s">
        <v>377</v>
      </c>
      <c r="H6" s="15" t="s">
        <v>377</v>
      </c>
      <c r="I6" s="15" t="s">
        <v>377</v>
      </c>
      <c r="K6" s="15" t="s">
        <v>378</v>
      </c>
      <c r="L6" s="15" t="s">
        <v>378</v>
      </c>
      <c r="M6" s="15" t="s">
        <v>378</v>
      </c>
      <c r="N6" s="15" t="s">
        <v>378</v>
      </c>
      <c r="O6" s="15" t="s">
        <v>378</v>
      </c>
      <c r="P6" s="15" t="s">
        <v>378</v>
      </c>
      <c r="Q6" s="15" t="s">
        <v>378</v>
      </c>
    </row>
    <row r="7" spans="1:17" ht="22.5">
      <c r="A7" s="15" t="s">
        <v>3</v>
      </c>
      <c r="C7" s="16" t="s">
        <v>7</v>
      </c>
      <c r="E7" s="16" t="s">
        <v>454</v>
      </c>
      <c r="G7" s="16" t="s">
        <v>455</v>
      </c>
      <c r="I7" s="16" t="s">
        <v>456</v>
      </c>
      <c r="K7" s="16" t="s">
        <v>7</v>
      </c>
      <c r="M7" s="16" t="s">
        <v>454</v>
      </c>
      <c r="O7" s="16" t="s">
        <v>455</v>
      </c>
      <c r="Q7" s="16" t="s">
        <v>456</v>
      </c>
    </row>
    <row r="8" spans="1:17">
      <c r="A8" s="1" t="s">
        <v>32</v>
      </c>
      <c r="C8" s="3">
        <v>86200000</v>
      </c>
      <c r="E8" s="3">
        <v>2537666157361</v>
      </c>
      <c r="G8" s="3">
        <v>2491361510305</v>
      </c>
      <c r="I8" s="3">
        <f>E8-G8</f>
        <v>46304647056</v>
      </c>
      <c r="K8" s="3">
        <v>86200000</v>
      </c>
      <c r="M8" s="3">
        <v>2537666157361</v>
      </c>
      <c r="O8" s="3">
        <v>2500104955775</v>
      </c>
      <c r="Q8" s="3">
        <f>M8-O8</f>
        <v>37561201586</v>
      </c>
    </row>
    <row r="9" spans="1:17">
      <c r="A9" s="1" t="s">
        <v>15</v>
      </c>
      <c r="C9" s="3">
        <v>24102426</v>
      </c>
      <c r="E9" s="3">
        <v>241370605209</v>
      </c>
      <c r="G9" s="3">
        <v>240338982498</v>
      </c>
      <c r="I9" s="3">
        <f t="shared" ref="I9:I71" si="0">E9-G9</f>
        <v>1031622711</v>
      </c>
      <c r="K9" s="3">
        <v>24102426</v>
      </c>
      <c r="M9" s="3">
        <v>241370605209</v>
      </c>
      <c r="O9" s="3">
        <v>247572260345</v>
      </c>
      <c r="Q9" s="3">
        <f t="shared" ref="Q9:Q71" si="1">M9-O9</f>
        <v>-6201655136</v>
      </c>
    </row>
    <row r="10" spans="1:17">
      <c r="A10" s="1" t="s">
        <v>26</v>
      </c>
      <c r="C10" s="3">
        <v>2716500</v>
      </c>
      <c r="E10" s="3">
        <v>874824376500</v>
      </c>
      <c r="G10" s="3">
        <v>864955920406</v>
      </c>
      <c r="I10" s="3">
        <f t="shared" si="0"/>
        <v>9868456094</v>
      </c>
      <c r="K10" s="3">
        <v>2716500</v>
      </c>
      <c r="M10" s="3">
        <v>874824376500</v>
      </c>
      <c r="O10" s="3">
        <v>826659324996</v>
      </c>
      <c r="Q10" s="3">
        <f t="shared" si="1"/>
        <v>48165051504</v>
      </c>
    </row>
    <row r="11" spans="1:17">
      <c r="A11" s="1" t="s">
        <v>28</v>
      </c>
      <c r="C11" s="3">
        <v>255511</v>
      </c>
      <c r="E11" s="3">
        <v>1450068617381</v>
      </c>
      <c r="G11" s="3">
        <v>1436067331466</v>
      </c>
      <c r="I11" s="3">
        <f t="shared" si="0"/>
        <v>14001285915</v>
      </c>
      <c r="K11" s="3">
        <v>255511</v>
      </c>
      <c r="M11" s="3">
        <v>1450068617381</v>
      </c>
      <c r="O11" s="3">
        <v>1337343745229</v>
      </c>
      <c r="Q11" s="3">
        <f t="shared" si="1"/>
        <v>112724872152</v>
      </c>
    </row>
    <row r="12" spans="1:17">
      <c r="A12" s="1" t="s">
        <v>35</v>
      </c>
      <c r="C12" s="3">
        <v>171600000</v>
      </c>
      <c r="E12" s="3">
        <v>786257443171</v>
      </c>
      <c r="G12" s="3">
        <v>774024093550</v>
      </c>
      <c r="I12" s="3">
        <f>E12-G12</f>
        <v>12233349621</v>
      </c>
      <c r="K12" s="3">
        <v>171600000</v>
      </c>
      <c r="M12" s="3">
        <v>786257443171</v>
      </c>
      <c r="O12" s="3">
        <v>774024093550</v>
      </c>
      <c r="Q12" s="3">
        <f t="shared" si="1"/>
        <v>12233349621</v>
      </c>
    </row>
    <row r="13" spans="1:17">
      <c r="A13" s="1" t="s">
        <v>34</v>
      </c>
      <c r="C13" s="3">
        <v>2000000</v>
      </c>
      <c r="E13" s="3">
        <v>19994300000</v>
      </c>
      <c r="G13" s="3">
        <v>19996860000</v>
      </c>
      <c r="I13" s="3">
        <f>E13-G13</f>
        <v>-2560000</v>
      </c>
      <c r="K13" s="3">
        <v>2000000</v>
      </c>
      <c r="M13" s="3">
        <v>19994300000</v>
      </c>
      <c r="O13" s="3">
        <v>19996860000</v>
      </c>
      <c r="Q13" s="3">
        <f t="shared" si="1"/>
        <v>-2560000</v>
      </c>
    </row>
    <row r="14" spans="1:17">
      <c r="A14" s="1" t="s">
        <v>29</v>
      </c>
      <c r="C14" s="3">
        <v>35809783</v>
      </c>
      <c r="E14" s="3">
        <v>2400197571180</v>
      </c>
      <c r="G14" s="3">
        <v>2429157699855</v>
      </c>
      <c r="I14" s="3">
        <f t="shared" si="0"/>
        <v>-28960128675</v>
      </c>
      <c r="K14" s="3">
        <v>35809783</v>
      </c>
      <c r="M14" s="3">
        <v>2400197571180</v>
      </c>
      <c r="O14" s="3">
        <v>2472798974605</v>
      </c>
      <c r="Q14" s="3">
        <f t="shared" si="1"/>
        <v>-72601403425</v>
      </c>
    </row>
    <row r="15" spans="1:17">
      <c r="A15" s="1" t="s">
        <v>17</v>
      </c>
      <c r="C15" s="3">
        <v>1518000</v>
      </c>
      <c r="E15" s="3">
        <v>6854180023</v>
      </c>
      <c r="G15" s="3">
        <v>6857980469</v>
      </c>
      <c r="I15" s="3">
        <f t="shared" si="0"/>
        <v>-3800446</v>
      </c>
      <c r="K15" s="3">
        <v>1518000</v>
      </c>
      <c r="M15" s="3">
        <v>6854180023</v>
      </c>
      <c r="O15" s="3">
        <v>7094433803</v>
      </c>
      <c r="Q15" s="3">
        <f t="shared" si="1"/>
        <v>-240253780</v>
      </c>
    </row>
    <row r="16" spans="1:17">
      <c r="A16" s="1" t="s">
        <v>19</v>
      </c>
      <c r="C16" s="3">
        <v>600000000</v>
      </c>
      <c r="E16" s="3">
        <v>587910252000</v>
      </c>
      <c r="G16" s="3">
        <v>572965496222</v>
      </c>
      <c r="I16" s="3">
        <f t="shared" si="0"/>
        <v>14944755778</v>
      </c>
      <c r="K16" s="3">
        <v>600000000</v>
      </c>
      <c r="M16" s="3">
        <v>587910252000</v>
      </c>
      <c r="O16" s="3">
        <v>798855079881</v>
      </c>
      <c r="Q16" s="3">
        <f t="shared" si="1"/>
        <v>-210944827881</v>
      </c>
    </row>
    <row r="17" spans="1:17">
      <c r="A17" s="1" t="s">
        <v>16</v>
      </c>
      <c r="C17" s="3">
        <v>916135000</v>
      </c>
      <c r="E17" s="3">
        <v>2055995326672</v>
      </c>
      <c r="G17" s="3">
        <v>2014389013977</v>
      </c>
      <c r="I17" s="3">
        <f t="shared" si="0"/>
        <v>41606312695</v>
      </c>
      <c r="K17" s="3">
        <v>916135000</v>
      </c>
      <c r="M17" s="3">
        <v>2055995326672</v>
      </c>
      <c r="O17" s="3">
        <v>1995230202126</v>
      </c>
      <c r="Q17" s="3">
        <f t="shared" si="1"/>
        <v>60765124546</v>
      </c>
    </row>
    <row r="18" spans="1:17">
      <c r="A18" s="1" t="s">
        <v>23</v>
      </c>
      <c r="C18" s="3">
        <v>113929017</v>
      </c>
      <c r="E18" s="3">
        <v>1720976828647</v>
      </c>
      <c r="G18" s="3">
        <v>1709992893143</v>
      </c>
      <c r="I18" s="3">
        <f t="shared" si="0"/>
        <v>10983935504</v>
      </c>
      <c r="K18" s="3">
        <v>113929017</v>
      </c>
      <c r="M18" s="3">
        <v>1720976828647</v>
      </c>
      <c r="O18" s="3">
        <v>1691711404706</v>
      </c>
      <c r="Q18" s="3">
        <f t="shared" si="1"/>
        <v>29265423941</v>
      </c>
    </row>
    <row r="19" spans="1:17">
      <c r="A19" s="1" t="s">
        <v>31</v>
      </c>
      <c r="C19" s="3">
        <v>496461</v>
      </c>
      <c r="E19" s="3">
        <v>2760708155</v>
      </c>
      <c r="G19" s="3">
        <v>2745123808</v>
      </c>
      <c r="I19" s="3">
        <f t="shared" si="0"/>
        <v>15584347</v>
      </c>
      <c r="K19" s="3">
        <v>496461</v>
      </c>
      <c r="M19" s="3">
        <v>2760708155</v>
      </c>
      <c r="O19" s="3">
        <v>3021969458</v>
      </c>
      <c r="Q19" s="3">
        <f t="shared" si="1"/>
        <v>-261261303</v>
      </c>
    </row>
    <row r="20" spans="1:17">
      <c r="A20" s="1" t="s">
        <v>20</v>
      </c>
      <c r="C20" s="3">
        <v>15399728</v>
      </c>
      <c r="E20" s="3">
        <v>115353713211</v>
      </c>
      <c r="G20" s="3">
        <v>149248436659</v>
      </c>
      <c r="I20" s="3">
        <f t="shared" si="0"/>
        <v>-33894723448</v>
      </c>
      <c r="K20" s="3">
        <v>15399728</v>
      </c>
      <c r="M20" s="3">
        <v>115353713211</v>
      </c>
      <c r="O20" s="3">
        <v>157156931449</v>
      </c>
      <c r="Q20" s="3">
        <f t="shared" si="1"/>
        <v>-41803218238</v>
      </c>
    </row>
    <row r="21" spans="1:17">
      <c r="A21" s="1" t="s">
        <v>27</v>
      </c>
      <c r="C21" s="3">
        <v>634445</v>
      </c>
      <c r="E21" s="3">
        <v>215799487855</v>
      </c>
      <c r="G21" s="3">
        <v>214214771132</v>
      </c>
      <c r="I21" s="3">
        <f t="shared" si="0"/>
        <v>1584716723</v>
      </c>
      <c r="K21" s="3">
        <v>634445</v>
      </c>
      <c r="M21" s="3">
        <v>215799487855</v>
      </c>
      <c r="O21" s="3">
        <v>209072020761</v>
      </c>
      <c r="Q21" s="3">
        <f t="shared" si="1"/>
        <v>6727467094</v>
      </c>
    </row>
    <row r="22" spans="1:17">
      <c r="A22" s="1" t="s">
        <v>24</v>
      </c>
      <c r="C22" s="3">
        <v>47567934</v>
      </c>
      <c r="E22" s="3">
        <v>501223135043</v>
      </c>
      <c r="G22" s="3">
        <v>498332664611</v>
      </c>
      <c r="I22" s="3">
        <f t="shared" si="0"/>
        <v>2890470432</v>
      </c>
      <c r="K22" s="3">
        <v>47567934</v>
      </c>
      <c r="M22" s="3">
        <v>501223135043</v>
      </c>
      <c r="O22" s="3">
        <v>498481512609</v>
      </c>
      <c r="Q22" s="3">
        <f t="shared" si="1"/>
        <v>2741622434</v>
      </c>
    </row>
    <row r="23" spans="1:17">
      <c r="A23" s="1" t="s">
        <v>33</v>
      </c>
      <c r="C23" s="3">
        <v>10612031</v>
      </c>
      <c r="E23" s="3">
        <v>276792775136</v>
      </c>
      <c r="G23" s="3">
        <v>276580593390</v>
      </c>
      <c r="I23" s="3">
        <f t="shared" si="0"/>
        <v>212181746</v>
      </c>
      <c r="K23" s="3">
        <v>10612031</v>
      </c>
      <c r="M23" s="3">
        <v>276792775136</v>
      </c>
      <c r="O23" s="3">
        <v>321230118721</v>
      </c>
      <c r="Q23" s="3">
        <f t="shared" si="1"/>
        <v>-44437343585</v>
      </c>
    </row>
    <row r="24" spans="1:17">
      <c r="A24" s="1" t="s">
        <v>25</v>
      </c>
      <c r="C24" s="3">
        <v>7362388</v>
      </c>
      <c r="E24" s="3">
        <v>3037944861111</v>
      </c>
      <c r="G24" s="3">
        <v>3019283107727</v>
      </c>
      <c r="I24" s="3">
        <f t="shared" si="0"/>
        <v>18661753384</v>
      </c>
      <c r="K24" s="3">
        <v>7362388</v>
      </c>
      <c r="M24" s="3">
        <v>3037944861111</v>
      </c>
      <c r="O24" s="3">
        <v>2966089140941</v>
      </c>
      <c r="Q24" s="3">
        <f t="shared" si="1"/>
        <v>71855720170</v>
      </c>
    </row>
    <row r="25" spans="1:17">
      <c r="A25" s="1" t="s">
        <v>535</v>
      </c>
      <c r="C25" s="3">
        <v>4527</v>
      </c>
      <c r="E25" s="3">
        <v>17881650</v>
      </c>
      <c r="G25" s="3">
        <v>19094805</v>
      </c>
      <c r="I25" s="3">
        <f t="shared" si="0"/>
        <v>-1213155</v>
      </c>
      <c r="K25" s="3">
        <v>4527</v>
      </c>
      <c r="M25" s="3">
        <v>17881650</v>
      </c>
      <c r="O25" s="3">
        <v>14485423</v>
      </c>
      <c r="Q25" s="3">
        <f t="shared" si="1"/>
        <v>3396227</v>
      </c>
    </row>
    <row r="26" spans="1:17">
      <c r="A26" s="1" t="s">
        <v>536</v>
      </c>
      <c r="C26" s="3">
        <v>430065</v>
      </c>
      <c r="E26" s="3">
        <v>1419214500</v>
      </c>
      <c r="G26" s="3">
        <v>1527583566</v>
      </c>
      <c r="I26" s="3">
        <f t="shared" si="0"/>
        <v>-108369066</v>
      </c>
      <c r="K26" s="3">
        <v>430065</v>
      </c>
      <c r="M26" s="3">
        <v>1419214500</v>
      </c>
      <c r="O26" s="3">
        <v>1139595323</v>
      </c>
      <c r="Q26" s="3">
        <f t="shared" si="1"/>
        <v>279619177</v>
      </c>
    </row>
    <row r="27" spans="1:17">
      <c r="A27" s="1" t="s">
        <v>537</v>
      </c>
      <c r="C27" s="3">
        <v>635000</v>
      </c>
      <c r="E27" s="3">
        <v>608750000</v>
      </c>
      <c r="G27" s="3">
        <v>654246929</v>
      </c>
      <c r="I27" s="3">
        <f t="shared" si="0"/>
        <v>-45496929</v>
      </c>
      <c r="K27" s="3">
        <v>635000</v>
      </c>
      <c r="M27" s="3">
        <v>608750000</v>
      </c>
      <c r="O27" s="3">
        <v>188241259</v>
      </c>
      <c r="Q27" s="3">
        <f t="shared" si="1"/>
        <v>420508741</v>
      </c>
    </row>
    <row r="28" spans="1:17">
      <c r="A28" s="1" t="s">
        <v>538</v>
      </c>
      <c r="C28" s="3">
        <v>581000</v>
      </c>
      <c r="E28" s="3">
        <v>550000000</v>
      </c>
      <c r="G28" s="3">
        <v>556984529</v>
      </c>
      <c r="I28" s="3">
        <f t="shared" si="0"/>
        <v>-6984529</v>
      </c>
      <c r="K28" s="3">
        <v>581000</v>
      </c>
      <c r="M28" s="3">
        <v>550000000</v>
      </c>
      <c r="O28" s="3">
        <v>16809900</v>
      </c>
      <c r="Q28" s="3">
        <f t="shared" si="1"/>
        <v>533190100</v>
      </c>
    </row>
    <row r="29" spans="1:17">
      <c r="A29" s="1" t="s">
        <v>539</v>
      </c>
      <c r="C29" s="3">
        <v>1017000</v>
      </c>
      <c r="E29" s="3">
        <v>2542262000</v>
      </c>
      <c r="G29" s="3">
        <v>2788359386</v>
      </c>
      <c r="I29" s="3">
        <f t="shared" si="0"/>
        <v>-246097386</v>
      </c>
      <c r="K29" s="3">
        <v>1017000</v>
      </c>
      <c r="M29" s="3">
        <v>2542262000</v>
      </c>
      <c r="O29" s="3">
        <v>1369806531</v>
      </c>
      <c r="Q29" s="3">
        <f t="shared" si="1"/>
        <v>1172455469</v>
      </c>
    </row>
    <row r="30" spans="1:17">
      <c r="A30" s="1" t="s">
        <v>540</v>
      </c>
      <c r="C30" s="3">
        <v>501000</v>
      </c>
      <c r="E30" s="3">
        <v>1127050000</v>
      </c>
      <c r="G30" s="3">
        <v>1228746134</v>
      </c>
      <c r="I30" s="3">
        <f t="shared" si="0"/>
        <v>-101696134</v>
      </c>
      <c r="K30" s="3">
        <v>501000</v>
      </c>
      <c r="M30" s="3">
        <v>1127050000</v>
      </c>
      <c r="O30" s="3">
        <v>583124636</v>
      </c>
      <c r="Q30" s="3">
        <f t="shared" si="1"/>
        <v>543925364</v>
      </c>
    </row>
    <row r="31" spans="1:17">
      <c r="A31" s="1" t="s">
        <v>96</v>
      </c>
      <c r="C31" s="3">
        <v>3846363</v>
      </c>
      <c r="E31" s="3">
        <v>2878544984889</v>
      </c>
      <c r="G31" s="3">
        <v>2878544984889</v>
      </c>
      <c r="I31" s="3">
        <f t="shared" si="0"/>
        <v>0</v>
      </c>
      <c r="K31" s="3">
        <v>3846363</v>
      </c>
      <c r="M31" s="3">
        <v>2878544984889</v>
      </c>
      <c r="O31" s="3">
        <v>2481113544547</v>
      </c>
      <c r="Q31" s="3">
        <f t="shared" si="1"/>
        <v>397431440342</v>
      </c>
    </row>
    <row r="32" spans="1:17">
      <c r="A32" s="1" t="s">
        <v>104</v>
      </c>
      <c r="C32" s="3">
        <v>6935185</v>
      </c>
      <c r="E32" s="3">
        <v>5004512971007</v>
      </c>
      <c r="G32" s="3">
        <v>5012105748914</v>
      </c>
      <c r="I32" s="3">
        <f t="shared" si="0"/>
        <v>-7592777907</v>
      </c>
      <c r="K32" s="3">
        <v>6935185</v>
      </c>
      <c r="M32" s="3">
        <v>5004512971007</v>
      </c>
      <c r="O32" s="3">
        <v>4546530774420</v>
      </c>
      <c r="Q32" s="3">
        <f t="shared" si="1"/>
        <v>457982196587</v>
      </c>
    </row>
    <row r="33" spans="1:17">
      <c r="A33" s="1" t="s">
        <v>108</v>
      </c>
      <c r="C33" s="3">
        <v>4066506</v>
      </c>
      <c r="E33" s="3">
        <v>3215058380559</v>
      </c>
      <c r="G33" s="3">
        <v>3215058380559</v>
      </c>
      <c r="I33" s="3">
        <f t="shared" si="0"/>
        <v>0</v>
      </c>
      <c r="K33" s="3">
        <v>4066506</v>
      </c>
      <c r="M33" s="3">
        <v>3215058380559</v>
      </c>
      <c r="O33" s="3">
        <v>2767039827908</v>
      </c>
      <c r="Q33" s="3">
        <f t="shared" si="1"/>
        <v>448018552651</v>
      </c>
    </row>
    <row r="34" spans="1:17">
      <c r="A34" s="1" t="s">
        <v>81</v>
      </c>
      <c r="C34" s="3">
        <v>3525581</v>
      </c>
      <c r="E34" s="3">
        <v>2520516462152</v>
      </c>
      <c r="G34" s="3">
        <v>2521950751755</v>
      </c>
      <c r="I34" s="3">
        <f t="shared" si="0"/>
        <v>-1434289603</v>
      </c>
      <c r="K34" s="3">
        <v>3525581</v>
      </c>
      <c r="M34" s="3">
        <v>2520516462152</v>
      </c>
      <c r="O34" s="3">
        <v>2324722718713</v>
      </c>
      <c r="Q34" s="3">
        <f t="shared" si="1"/>
        <v>195793743439</v>
      </c>
    </row>
    <row r="35" spans="1:17">
      <c r="A35" s="1" t="s">
        <v>84</v>
      </c>
      <c r="C35" s="3">
        <v>2777061</v>
      </c>
      <c r="E35" s="3">
        <v>1999267592328</v>
      </c>
      <c r="G35" s="3">
        <v>1999449283220</v>
      </c>
      <c r="I35" s="3">
        <f t="shared" si="0"/>
        <v>-181690892</v>
      </c>
      <c r="K35" s="3">
        <v>2777061</v>
      </c>
      <c r="M35" s="3">
        <v>1999267592328</v>
      </c>
      <c r="O35" s="3">
        <v>1838422672046</v>
      </c>
      <c r="Q35" s="3">
        <f t="shared" si="1"/>
        <v>160844920282</v>
      </c>
    </row>
    <row r="36" spans="1:17">
      <c r="A36" s="1" t="s">
        <v>251</v>
      </c>
      <c r="C36" s="3">
        <v>125000</v>
      </c>
      <c r="E36" s="3">
        <v>111075945640</v>
      </c>
      <c r="G36" s="3">
        <v>107689451872</v>
      </c>
      <c r="I36" s="3">
        <f t="shared" si="0"/>
        <v>3386493768</v>
      </c>
      <c r="K36" s="3">
        <v>125000</v>
      </c>
      <c r="M36" s="3">
        <v>111075945640</v>
      </c>
      <c r="O36" s="3">
        <v>111696632712</v>
      </c>
      <c r="Q36" s="3">
        <f t="shared" si="1"/>
        <v>-620687072</v>
      </c>
    </row>
    <row r="37" spans="1:17">
      <c r="A37" s="1" t="s">
        <v>213</v>
      </c>
      <c r="C37" s="3">
        <v>915000</v>
      </c>
      <c r="E37" s="3">
        <v>851497113208</v>
      </c>
      <c r="G37" s="3">
        <v>857739001325</v>
      </c>
      <c r="I37" s="3">
        <f t="shared" si="0"/>
        <v>-6241888117</v>
      </c>
      <c r="K37" s="3">
        <v>915000</v>
      </c>
      <c r="M37" s="3">
        <v>851497113208</v>
      </c>
      <c r="O37" s="3">
        <v>878352237532</v>
      </c>
      <c r="Q37" s="3">
        <f t="shared" si="1"/>
        <v>-26855124324</v>
      </c>
    </row>
    <row r="38" spans="1:17">
      <c r="A38" s="1" t="s">
        <v>221</v>
      </c>
      <c r="C38" s="3">
        <v>195100</v>
      </c>
      <c r="E38" s="3">
        <v>173190192019</v>
      </c>
      <c r="G38" s="3">
        <v>174459853618</v>
      </c>
      <c r="I38" s="3">
        <f t="shared" si="0"/>
        <v>-1269661599</v>
      </c>
      <c r="K38" s="3">
        <v>195100</v>
      </c>
      <c r="M38" s="3">
        <v>173190192019</v>
      </c>
      <c r="O38" s="3">
        <v>180442539302</v>
      </c>
      <c r="Q38" s="3">
        <f t="shared" si="1"/>
        <v>-7252347283</v>
      </c>
    </row>
    <row r="39" spans="1:17">
      <c r="A39" s="1" t="s">
        <v>242</v>
      </c>
      <c r="C39" s="3">
        <v>15000</v>
      </c>
      <c r="E39" s="3">
        <v>13497451953</v>
      </c>
      <c r="G39" s="3">
        <v>13499476875</v>
      </c>
      <c r="I39" s="3">
        <f t="shared" si="0"/>
        <v>-2024922</v>
      </c>
      <c r="K39" s="3">
        <v>15000</v>
      </c>
      <c r="M39" s="3">
        <v>13497451953</v>
      </c>
      <c r="O39" s="3">
        <v>13689480442</v>
      </c>
      <c r="Q39" s="3">
        <f t="shared" si="1"/>
        <v>-192028489</v>
      </c>
    </row>
    <row r="40" spans="1:17">
      <c r="A40" s="1" t="s">
        <v>245</v>
      </c>
      <c r="C40" s="3">
        <v>125000</v>
      </c>
      <c r="E40" s="3">
        <v>109596627966</v>
      </c>
      <c r="G40" s="3">
        <v>110399971835</v>
      </c>
      <c r="I40" s="3">
        <f t="shared" si="0"/>
        <v>-803343869</v>
      </c>
      <c r="K40" s="3">
        <v>125000</v>
      </c>
      <c r="M40" s="3">
        <v>109596627966</v>
      </c>
      <c r="O40" s="3">
        <v>112094095949</v>
      </c>
      <c r="Q40" s="3">
        <f t="shared" si="1"/>
        <v>-2497467983</v>
      </c>
    </row>
    <row r="41" spans="1:17">
      <c r="A41" s="1" t="s">
        <v>248</v>
      </c>
      <c r="C41" s="3">
        <v>170000</v>
      </c>
      <c r="E41" s="3">
        <v>144992481323</v>
      </c>
      <c r="G41" s="3">
        <v>146055450131</v>
      </c>
      <c r="I41" s="3">
        <f t="shared" si="0"/>
        <v>-1062968808</v>
      </c>
      <c r="K41" s="3">
        <v>170000</v>
      </c>
      <c r="M41" s="3">
        <v>144992481323</v>
      </c>
      <c r="O41" s="3">
        <v>151489970005</v>
      </c>
      <c r="Q41" s="3">
        <f t="shared" si="1"/>
        <v>-6497488682</v>
      </c>
    </row>
    <row r="42" spans="1:17">
      <c r="A42" s="1" t="s">
        <v>252</v>
      </c>
      <c r="C42" s="3">
        <v>337500</v>
      </c>
      <c r="E42" s="3">
        <v>301188853479</v>
      </c>
      <c r="G42" s="3">
        <v>301176703950</v>
      </c>
      <c r="I42" s="3">
        <f t="shared" si="0"/>
        <v>12149529</v>
      </c>
      <c r="K42" s="3">
        <v>337500</v>
      </c>
      <c r="M42" s="3">
        <v>301188853479</v>
      </c>
      <c r="O42" s="3">
        <v>319711485699</v>
      </c>
      <c r="Q42" s="3">
        <f t="shared" si="1"/>
        <v>-18522632220</v>
      </c>
    </row>
    <row r="43" spans="1:17">
      <c r="A43" s="1" t="s">
        <v>60</v>
      </c>
      <c r="C43" s="3">
        <v>1505000</v>
      </c>
      <c r="E43" s="3">
        <v>1354447513125</v>
      </c>
      <c r="G43" s="3">
        <v>1316567281618</v>
      </c>
      <c r="I43" s="3">
        <f t="shared" si="0"/>
        <v>37880231507</v>
      </c>
      <c r="K43" s="3">
        <v>1505000</v>
      </c>
      <c r="M43" s="3">
        <v>1354447513125</v>
      </c>
      <c r="O43" s="3">
        <v>1336356125524</v>
      </c>
      <c r="Q43" s="3">
        <f t="shared" si="1"/>
        <v>18091387601</v>
      </c>
    </row>
    <row r="44" spans="1:17">
      <c r="A44" s="1" t="s">
        <v>255</v>
      </c>
      <c r="C44" s="3">
        <v>5877976</v>
      </c>
      <c r="E44" s="3">
        <v>5284947930851</v>
      </c>
      <c r="G44" s="3">
        <v>5362882903321</v>
      </c>
      <c r="I44" s="3">
        <f t="shared" si="0"/>
        <v>-77934972470</v>
      </c>
      <c r="K44" s="3">
        <v>5877976</v>
      </c>
      <c r="M44" s="3">
        <v>5284947930851</v>
      </c>
      <c r="O44" s="3">
        <v>5484709658328</v>
      </c>
      <c r="Q44" s="3">
        <f t="shared" si="1"/>
        <v>-199761727477</v>
      </c>
    </row>
    <row r="45" spans="1:17">
      <c r="A45" s="1" t="s">
        <v>210</v>
      </c>
      <c r="C45" s="3">
        <v>1906500</v>
      </c>
      <c r="E45" s="3">
        <v>1721754437430</v>
      </c>
      <c r="G45" s="3">
        <v>1747416761453</v>
      </c>
      <c r="I45" s="3">
        <f t="shared" si="0"/>
        <v>-25662324023</v>
      </c>
      <c r="K45" s="3">
        <v>1906500</v>
      </c>
      <c r="M45" s="3">
        <v>1721754437430</v>
      </c>
      <c r="O45" s="3">
        <v>1794174406265</v>
      </c>
      <c r="Q45" s="3">
        <f t="shared" si="1"/>
        <v>-72419968835</v>
      </c>
    </row>
    <row r="46" spans="1:17">
      <c r="A46" s="1" t="s">
        <v>261</v>
      </c>
      <c r="C46" s="3">
        <v>7138846</v>
      </c>
      <c r="E46" s="3">
        <v>6680658698927</v>
      </c>
      <c r="G46" s="3">
        <v>6587850158551</v>
      </c>
      <c r="I46" s="3">
        <f t="shared" si="0"/>
        <v>92808540376</v>
      </c>
      <c r="K46" s="3">
        <v>7138846</v>
      </c>
      <c r="M46" s="3">
        <v>6680658698927</v>
      </c>
      <c r="O46" s="3">
        <v>6851290045546</v>
      </c>
      <c r="Q46" s="3">
        <f t="shared" si="1"/>
        <v>-170631346619</v>
      </c>
    </row>
    <row r="47" spans="1:17">
      <c r="A47" s="1" t="s">
        <v>258</v>
      </c>
      <c r="C47" s="3">
        <v>1020277</v>
      </c>
      <c r="E47" s="3">
        <v>934871134918</v>
      </c>
      <c r="G47" s="3">
        <v>931870616536</v>
      </c>
      <c r="I47" s="3">
        <f t="shared" si="0"/>
        <v>3000518382</v>
      </c>
      <c r="K47" s="3">
        <v>1020277</v>
      </c>
      <c r="M47" s="3">
        <v>934871134918</v>
      </c>
      <c r="O47" s="3">
        <v>975561203843</v>
      </c>
      <c r="Q47" s="3">
        <f t="shared" si="1"/>
        <v>-40690068925</v>
      </c>
    </row>
    <row r="48" spans="1:17">
      <c r="A48" s="1" t="s">
        <v>117</v>
      </c>
      <c r="C48" s="3">
        <v>86700</v>
      </c>
      <c r="E48" s="3">
        <v>66007354115</v>
      </c>
      <c r="G48" s="3">
        <v>66007354115</v>
      </c>
      <c r="I48" s="3">
        <f t="shared" si="0"/>
        <v>0</v>
      </c>
      <c r="K48" s="3">
        <v>86700</v>
      </c>
      <c r="M48" s="3">
        <v>66007354115</v>
      </c>
      <c r="O48" s="3">
        <v>62039897901</v>
      </c>
      <c r="Q48" s="3">
        <f t="shared" si="1"/>
        <v>3967456214</v>
      </c>
    </row>
    <row r="49" spans="1:17">
      <c r="A49" s="1" t="s">
        <v>122</v>
      </c>
      <c r="C49" s="3">
        <v>1722567</v>
      </c>
      <c r="E49" s="3">
        <v>1273375535205</v>
      </c>
      <c r="G49" s="3">
        <v>1273732176371</v>
      </c>
      <c r="I49" s="3">
        <f t="shared" si="0"/>
        <v>-356641166</v>
      </c>
      <c r="K49" s="3">
        <v>1722567</v>
      </c>
      <c r="M49" s="3">
        <v>1273375535205</v>
      </c>
      <c r="O49" s="3">
        <v>1103763606615</v>
      </c>
      <c r="Q49" s="3">
        <f t="shared" si="1"/>
        <v>169611928590</v>
      </c>
    </row>
    <row r="50" spans="1:17">
      <c r="A50" s="1" t="s">
        <v>114</v>
      </c>
      <c r="C50" s="3">
        <v>1376548</v>
      </c>
      <c r="E50" s="3">
        <v>1090932582836</v>
      </c>
      <c r="G50" s="3">
        <v>1065365571044</v>
      </c>
      <c r="I50" s="3">
        <f t="shared" si="0"/>
        <v>25567011792</v>
      </c>
      <c r="K50" s="3">
        <v>1376548</v>
      </c>
      <c r="M50" s="3">
        <v>1090932582836</v>
      </c>
      <c r="O50" s="3">
        <v>925053014040</v>
      </c>
      <c r="Q50" s="3">
        <f t="shared" si="1"/>
        <v>165879568796</v>
      </c>
    </row>
    <row r="51" spans="1:17">
      <c r="A51" s="1" t="s">
        <v>224</v>
      </c>
      <c r="C51" s="3">
        <v>2773000</v>
      </c>
      <c r="E51" s="3">
        <v>2495603291625</v>
      </c>
      <c r="G51" s="3">
        <v>2397808917303</v>
      </c>
      <c r="I51" s="3">
        <f t="shared" si="0"/>
        <v>97794374322</v>
      </c>
      <c r="K51" s="3">
        <v>2773000</v>
      </c>
      <c r="M51" s="3">
        <v>2495603291625</v>
      </c>
      <c r="O51" s="3">
        <v>2442292020000</v>
      </c>
      <c r="Q51" s="3">
        <f t="shared" si="1"/>
        <v>53311271625</v>
      </c>
    </row>
    <row r="52" spans="1:17">
      <c r="A52" s="1" t="s">
        <v>264</v>
      </c>
      <c r="C52" s="3">
        <v>5005000</v>
      </c>
      <c r="E52" s="3">
        <v>4804613814000</v>
      </c>
      <c r="G52" s="3">
        <v>4805040818750</v>
      </c>
      <c r="I52" s="3">
        <f t="shared" si="0"/>
        <v>-427004750</v>
      </c>
      <c r="K52" s="3">
        <v>5005000</v>
      </c>
      <c r="M52" s="3">
        <v>4804613814000</v>
      </c>
      <c r="O52" s="3">
        <v>4805040818750</v>
      </c>
      <c r="Q52" s="3">
        <f t="shared" si="1"/>
        <v>-427004750</v>
      </c>
    </row>
    <row r="53" spans="1:17">
      <c r="A53" s="1" t="s">
        <v>219</v>
      </c>
      <c r="C53" s="3">
        <v>5860800</v>
      </c>
      <c r="E53" s="3">
        <v>5163604262581</v>
      </c>
      <c r="G53" s="3">
        <v>5142734762505</v>
      </c>
      <c r="I53" s="3">
        <f t="shared" si="0"/>
        <v>20869500076</v>
      </c>
      <c r="K53" s="3">
        <v>5860800</v>
      </c>
      <c r="M53" s="3">
        <v>5163604262581</v>
      </c>
      <c r="O53" s="3">
        <v>5467287175911</v>
      </c>
      <c r="Q53" s="3">
        <f t="shared" si="1"/>
        <v>-303682913330</v>
      </c>
    </row>
    <row r="54" spans="1:17">
      <c r="A54" s="1" t="s">
        <v>227</v>
      </c>
      <c r="C54" s="3">
        <v>12873000</v>
      </c>
      <c r="E54" s="3">
        <v>11305209791144</v>
      </c>
      <c r="G54" s="3">
        <v>11860864558324</v>
      </c>
      <c r="I54" s="3">
        <f t="shared" si="0"/>
        <v>-555654767180</v>
      </c>
      <c r="K54" s="3">
        <v>12873000</v>
      </c>
      <c r="M54" s="3">
        <v>11305209791144</v>
      </c>
      <c r="O54" s="3">
        <v>12079826870000</v>
      </c>
      <c r="Q54" s="3">
        <f t="shared" si="1"/>
        <v>-774617078856</v>
      </c>
    </row>
    <row r="55" spans="1:17">
      <c r="A55" s="1" t="s">
        <v>69</v>
      </c>
      <c r="C55" s="3">
        <v>3474082</v>
      </c>
      <c r="E55" s="3">
        <v>3384063854408</v>
      </c>
      <c r="G55" s="3">
        <v>3366888658565</v>
      </c>
      <c r="I55" s="3">
        <f t="shared" si="0"/>
        <v>17175195843</v>
      </c>
      <c r="K55" s="3">
        <v>3474082</v>
      </c>
      <c r="M55" s="3">
        <v>3384063854408</v>
      </c>
      <c r="O55" s="3">
        <v>3328796035305</v>
      </c>
      <c r="Q55" s="3">
        <f t="shared" si="1"/>
        <v>55267819103</v>
      </c>
    </row>
    <row r="56" spans="1:17">
      <c r="A56" s="1" t="s">
        <v>155</v>
      </c>
      <c r="C56" s="3">
        <v>1848714</v>
      </c>
      <c r="E56" s="3">
        <v>1819337404090</v>
      </c>
      <c r="G56" s="3">
        <v>1814009229880</v>
      </c>
      <c r="I56" s="3">
        <f t="shared" si="0"/>
        <v>5328174210</v>
      </c>
      <c r="K56" s="3">
        <v>1848714</v>
      </c>
      <c r="M56" s="3">
        <v>1819337404090</v>
      </c>
      <c r="O56" s="3">
        <v>1798173590044</v>
      </c>
      <c r="Q56" s="3">
        <f t="shared" si="1"/>
        <v>21163814046</v>
      </c>
    </row>
    <row r="57" spans="1:17">
      <c r="A57" s="1" t="s">
        <v>148</v>
      </c>
      <c r="C57" s="3">
        <v>2905945</v>
      </c>
      <c r="E57" s="3">
        <v>2712717090673</v>
      </c>
      <c r="G57" s="3">
        <v>2699472738474</v>
      </c>
      <c r="I57" s="3">
        <f t="shared" si="0"/>
        <v>13244352199</v>
      </c>
      <c r="K57" s="3">
        <v>2905945</v>
      </c>
      <c r="M57" s="3">
        <v>2712717090673</v>
      </c>
      <c r="O57" s="3">
        <v>2714704710648</v>
      </c>
      <c r="Q57" s="3">
        <f t="shared" si="1"/>
        <v>-1987619975</v>
      </c>
    </row>
    <row r="58" spans="1:17">
      <c r="A58" s="1" t="s">
        <v>169</v>
      </c>
      <c r="C58" s="3">
        <v>3000000</v>
      </c>
      <c r="E58" s="3">
        <v>2915870876724</v>
      </c>
      <c r="G58" s="3">
        <v>2910528180362</v>
      </c>
      <c r="I58" s="3">
        <f t="shared" si="0"/>
        <v>5342696362</v>
      </c>
      <c r="K58" s="3">
        <v>3000000</v>
      </c>
      <c r="M58" s="3">
        <v>2915870876724</v>
      </c>
      <c r="O58" s="3">
        <v>2946314825876</v>
      </c>
      <c r="Q58" s="3">
        <f t="shared" si="1"/>
        <v>-30443949152</v>
      </c>
    </row>
    <row r="59" spans="1:17">
      <c r="A59" s="1" t="s">
        <v>180</v>
      </c>
      <c r="C59" s="3">
        <v>6694295</v>
      </c>
      <c r="E59" s="3">
        <v>6094706902035</v>
      </c>
      <c r="G59" s="3">
        <v>6067490137477</v>
      </c>
      <c r="I59" s="3">
        <f t="shared" si="0"/>
        <v>27216764558</v>
      </c>
      <c r="K59" s="3">
        <v>6694295</v>
      </c>
      <c r="M59" s="3">
        <v>6094706902035</v>
      </c>
      <c r="O59" s="3">
        <v>6309222979947</v>
      </c>
      <c r="Q59" s="3">
        <f t="shared" si="1"/>
        <v>-214516077912</v>
      </c>
    </row>
    <row r="60" spans="1:17">
      <c r="A60" s="1" t="s">
        <v>136</v>
      </c>
      <c r="C60" s="3">
        <v>450000</v>
      </c>
      <c r="E60" s="3">
        <v>445825173605</v>
      </c>
      <c r="G60" s="3">
        <v>444880210223</v>
      </c>
      <c r="I60" s="3">
        <f t="shared" si="0"/>
        <v>944963382</v>
      </c>
      <c r="K60" s="3">
        <v>450000</v>
      </c>
      <c r="M60" s="3">
        <v>445825173605</v>
      </c>
      <c r="O60" s="3">
        <v>436207246314</v>
      </c>
      <c r="Q60" s="3">
        <f t="shared" si="1"/>
        <v>9617927291</v>
      </c>
    </row>
    <row r="61" spans="1:17">
      <c r="A61" s="1" t="s">
        <v>170</v>
      </c>
      <c r="C61" s="3">
        <v>763000</v>
      </c>
      <c r="E61" s="3">
        <v>744748944960</v>
      </c>
      <c r="G61" s="3">
        <v>742351600758</v>
      </c>
      <c r="I61" s="3">
        <f t="shared" si="0"/>
        <v>2397344202</v>
      </c>
      <c r="K61" s="3">
        <v>763000</v>
      </c>
      <c r="M61" s="3">
        <v>744748944960</v>
      </c>
      <c r="O61" s="3">
        <v>749345256165</v>
      </c>
      <c r="Q61" s="3">
        <f t="shared" si="1"/>
        <v>-4596311205</v>
      </c>
    </row>
    <row r="62" spans="1:17">
      <c r="A62" s="1" t="s">
        <v>139</v>
      </c>
      <c r="C62" s="3">
        <v>1994901</v>
      </c>
      <c r="E62" s="3">
        <v>2013962036140</v>
      </c>
      <c r="G62" s="3">
        <v>2012150736223</v>
      </c>
      <c r="I62" s="3">
        <f t="shared" si="0"/>
        <v>1811299917</v>
      </c>
      <c r="K62" s="3">
        <v>1994901</v>
      </c>
      <c r="M62" s="3">
        <v>2013962036140</v>
      </c>
      <c r="O62" s="3">
        <v>1996994065769</v>
      </c>
      <c r="Q62" s="3">
        <f t="shared" si="1"/>
        <v>16967970371</v>
      </c>
    </row>
    <row r="63" spans="1:17">
      <c r="A63" s="1" t="s">
        <v>177</v>
      </c>
      <c r="C63" s="3">
        <v>2000000</v>
      </c>
      <c r="E63" s="3">
        <v>1998799210129</v>
      </c>
      <c r="G63" s="3">
        <v>1993453761473</v>
      </c>
      <c r="I63" s="3">
        <f t="shared" si="0"/>
        <v>5345448656</v>
      </c>
      <c r="K63" s="3">
        <v>2000000</v>
      </c>
      <c r="M63" s="3">
        <v>1998799210129</v>
      </c>
      <c r="O63" s="3">
        <v>1941186776097</v>
      </c>
      <c r="Q63" s="3">
        <f t="shared" si="1"/>
        <v>57612434032</v>
      </c>
    </row>
    <row r="64" spans="1:17">
      <c r="A64" s="1" t="s">
        <v>190</v>
      </c>
      <c r="C64" s="3">
        <v>12356707</v>
      </c>
      <c r="E64" s="3">
        <v>12056781028679</v>
      </c>
      <c r="G64" s="3">
        <v>11869582631173</v>
      </c>
      <c r="I64" s="3">
        <f t="shared" si="0"/>
        <v>187198397506</v>
      </c>
      <c r="K64" s="3">
        <v>12356707</v>
      </c>
      <c r="M64" s="3">
        <v>12056781028679</v>
      </c>
      <c r="O64" s="3">
        <v>10403486634959</v>
      </c>
      <c r="Q64" s="3">
        <f t="shared" si="1"/>
        <v>1653294393720</v>
      </c>
    </row>
    <row r="65" spans="1:17">
      <c r="A65" s="1" t="s">
        <v>205</v>
      </c>
      <c r="C65" s="3">
        <v>2605260</v>
      </c>
      <c r="E65" s="3">
        <v>2491796558216</v>
      </c>
      <c r="G65" s="3">
        <v>2437867656563</v>
      </c>
      <c r="I65" s="3">
        <f t="shared" si="0"/>
        <v>53928901653</v>
      </c>
      <c r="K65" s="3">
        <v>2605260</v>
      </c>
      <c r="M65" s="3">
        <v>2491796558216</v>
      </c>
      <c r="O65" s="3">
        <v>2225248292723</v>
      </c>
      <c r="Q65" s="3">
        <f t="shared" si="1"/>
        <v>266548265493</v>
      </c>
    </row>
    <row r="66" spans="1:17">
      <c r="A66" s="1" t="s">
        <v>202</v>
      </c>
      <c r="C66" s="3">
        <v>3205723</v>
      </c>
      <c r="E66" s="3">
        <v>3132371994127</v>
      </c>
      <c r="G66" s="3">
        <v>3065173396359</v>
      </c>
      <c r="I66" s="3">
        <f t="shared" si="0"/>
        <v>67198597768</v>
      </c>
      <c r="K66" s="3">
        <v>3205723</v>
      </c>
      <c r="M66" s="3">
        <v>3132371994127</v>
      </c>
      <c r="O66" s="3">
        <v>2888360325018</v>
      </c>
      <c r="Q66" s="3">
        <f t="shared" si="1"/>
        <v>244011669109</v>
      </c>
    </row>
    <row r="67" spans="1:17">
      <c r="A67" s="1" t="s">
        <v>206</v>
      </c>
      <c r="C67" s="3">
        <v>19769037</v>
      </c>
      <c r="E67" s="3">
        <v>18863292404530</v>
      </c>
      <c r="G67" s="3">
        <v>18452814314680</v>
      </c>
      <c r="I67" s="3">
        <f t="shared" si="0"/>
        <v>410478089850</v>
      </c>
      <c r="K67" s="3">
        <v>19769037</v>
      </c>
      <c r="M67" s="3">
        <v>18863292404530</v>
      </c>
      <c r="O67" s="3">
        <v>16545507308972</v>
      </c>
      <c r="Q67" s="3">
        <f t="shared" si="1"/>
        <v>2317785095558</v>
      </c>
    </row>
    <row r="68" spans="1:17">
      <c r="A68" s="1" t="s">
        <v>167</v>
      </c>
      <c r="C68" s="3">
        <v>3990000</v>
      </c>
      <c r="E68" s="3">
        <v>3897171340341</v>
      </c>
      <c r="G68" s="3">
        <v>3877671404706</v>
      </c>
      <c r="I68" s="3">
        <f t="shared" si="0"/>
        <v>19499935635</v>
      </c>
      <c r="K68" s="3">
        <v>3990000</v>
      </c>
      <c r="M68" s="3">
        <v>3897171340341</v>
      </c>
      <c r="O68" s="3">
        <v>3758596250000</v>
      </c>
      <c r="Q68" s="3">
        <f t="shared" si="1"/>
        <v>138575090341</v>
      </c>
    </row>
    <row r="69" spans="1:17">
      <c r="A69" s="1" t="s">
        <v>93</v>
      </c>
      <c r="C69" s="3">
        <v>10121220</v>
      </c>
      <c r="E69" s="3">
        <v>9387182197925</v>
      </c>
      <c r="G69" s="3">
        <v>9206858539369</v>
      </c>
      <c r="I69" s="3">
        <f t="shared" si="0"/>
        <v>180323658556</v>
      </c>
      <c r="K69" s="3">
        <v>10121220</v>
      </c>
      <c r="M69" s="3">
        <v>9387182197925</v>
      </c>
      <c r="O69" s="3">
        <v>8040784655318</v>
      </c>
      <c r="Q69" s="3">
        <f t="shared" si="1"/>
        <v>1346397542607</v>
      </c>
    </row>
    <row r="70" spans="1:17">
      <c r="A70" s="1" t="s">
        <v>203</v>
      </c>
      <c r="C70" s="3">
        <v>6569576</v>
      </c>
      <c r="E70" s="3">
        <v>6260151985679</v>
      </c>
      <c r="G70" s="3">
        <v>6122406978896</v>
      </c>
      <c r="I70" s="3">
        <f t="shared" si="0"/>
        <v>137745006783</v>
      </c>
      <c r="K70" s="3">
        <v>6569576</v>
      </c>
      <c r="M70" s="3">
        <v>6260151985679</v>
      </c>
      <c r="O70" s="3">
        <v>5746954986809</v>
      </c>
      <c r="Q70" s="3">
        <f t="shared" si="1"/>
        <v>513196998870</v>
      </c>
    </row>
    <row r="71" spans="1:17">
      <c r="A71" s="1" t="s">
        <v>161</v>
      </c>
      <c r="C71" s="3">
        <v>1800000</v>
      </c>
      <c r="E71" s="3">
        <v>1745413571283</v>
      </c>
      <c r="G71" s="3">
        <v>1735715077494</v>
      </c>
      <c r="I71" s="3">
        <f t="shared" si="0"/>
        <v>9698493789</v>
      </c>
      <c r="K71" s="3">
        <v>1800000</v>
      </c>
      <c r="M71" s="3">
        <v>1745413571283</v>
      </c>
      <c r="O71" s="3">
        <v>1800008125000</v>
      </c>
      <c r="Q71" s="3">
        <f t="shared" si="1"/>
        <v>-54594553717</v>
      </c>
    </row>
    <row r="72" spans="1:17">
      <c r="A72" s="1" t="s">
        <v>173</v>
      </c>
      <c r="C72" s="3">
        <v>7500000</v>
      </c>
      <c r="E72" s="3">
        <v>7293754878296</v>
      </c>
      <c r="G72" s="3">
        <v>7266157699728</v>
      </c>
      <c r="I72" s="3">
        <f t="shared" ref="I72:I107" si="2">E72-G72</f>
        <v>27597178568</v>
      </c>
      <c r="K72" s="3">
        <v>7500000</v>
      </c>
      <c r="M72" s="3">
        <v>7293754878296</v>
      </c>
      <c r="O72" s="3">
        <v>6896075080718</v>
      </c>
      <c r="Q72" s="3">
        <f t="shared" ref="Q72:Q107" si="3">M72-O72</f>
        <v>397679797578</v>
      </c>
    </row>
    <row r="73" spans="1:17">
      <c r="A73" s="1" t="s">
        <v>207</v>
      </c>
      <c r="C73" s="3">
        <v>8972933</v>
      </c>
      <c r="E73" s="3">
        <v>8350512531652</v>
      </c>
      <c r="G73" s="3">
        <v>8187293347565</v>
      </c>
      <c r="I73" s="3">
        <f t="shared" si="2"/>
        <v>163219184087</v>
      </c>
      <c r="K73" s="3">
        <v>8972933</v>
      </c>
      <c r="M73" s="3">
        <v>8350512531652</v>
      </c>
      <c r="O73" s="3">
        <v>7609676356716</v>
      </c>
      <c r="Q73" s="3">
        <f t="shared" si="3"/>
        <v>740836174936</v>
      </c>
    </row>
    <row r="74" spans="1:17">
      <c r="A74" s="1" t="s">
        <v>75</v>
      </c>
      <c r="C74" s="3">
        <v>4000000</v>
      </c>
      <c r="E74" s="3">
        <v>3890886458307</v>
      </c>
      <c r="G74" s="3">
        <v>3873845636264</v>
      </c>
      <c r="I74" s="3">
        <f t="shared" si="2"/>
        <v>17040822043</v>
      </c>
      <c r="K74" s="3">
        <v>4000000</v>
      </c>
      <c r="M74" s="3">
        <v>3890886458307</v>
      </c>
      <c r="O74" s="3">
        <v>3792851022500</v>
      </c>
      <c r="Q74" s="3">
        <f t="shared" si="3"/>
        <v>98035435807</v>
      </c>
    </row>
    <row r="75" spans="1:17">
      <c r="A75" s="1" t="s">
        <v>164</v>
      </c>
      <c r="C75" s="3">
        <v>3000000</v>
      </c>
      <c r="E75" s="3">
        <v>2913513973358</v>
      </c>
      <c r="G75" s="3">
        <v>2899791231635</v>
      </c>
      <c r="I75" s="3">
        <f t="shared" si="2"/>
        <v>13722741723</v>
      </c>
      <c r="K75" s="3">
        <v>3000000</v>
      </c>
      <c r="M75" s="3">
        <v>2913513973358</v>
      </c>
      <c r="O75" s="3">
        <v>3000000000000</v>
      </c>
      <c r="Q75" s="3">
        <f t="shared" si="3"/>
        <v>-86486026642</v>
      </c>
    </row>
    <row r="76" spans="1:17">
      <c r="A76" s="1" t="s">
        <v>56</v>
      </c>
      <c r="C76" s="3">
        <v>1500000</v>
      </c>
      <c r="E76" s="3">
        <v>3398447774884</v>
      </c>
      <c r="G76" s="3">
        <v>3340416196573</v>
      </c>
      <c r="I76" s="3">
        <f t="shared" si="2"/>
        <v>58031578311</v>
      </c>
      <c r="K76" s="3">
        <v>1500000</v>
      </c>
      <c r="M76" s="3">
        <v>3398447774884</v>
      </c>
      <c r="O76" s="3">
        <v>3090544763856</v>
      </c>
      <c r="Q76" s="3">
        <f t="shared" si="3"/>
        <v>307903011028</v>
      </c>
    </row>
    <row r="77" spans="1:17">
      <c r="A77" s="1" t="s">
        <v>63</v>
      </c>
      <c r="C77" s="3">
        <v>3000000</v>
      </c>
      <c r="E77" s="3">
        <v>2987938111511</v>
      </c>
      <c r="G77" s="3">
        <v>2980319204755</v>
      </c>
      <c r="I77" s="3">
        <f t="shared" si="2"/>
        <v>7618906756</v>
      </c>
      <c r="K77" s="3">
        <v>3000000</v>
      </c>
      <c r="M77" s="3">
        <v>2987938111511</v>
      </c>
      <c r="O77" s="3">
        <v>2925000000000</v>
      </c>
      <c r="Q77" s="3">
        <f t="shared" si="3"/>
        <v>62938111511</v>
      </c>
    </row>
    <row r="78" spans="1:17">
      <c r="A78" s="1" t="s">
        <v>142</v>
      </c>
      <c r="C78" s="3">
        <v>7301000</v>
      </c>
      <c r="E78" s="3">
        <v>6630261857935</v>
      </c>
      <c r="G78" s="3">
        <v>6596761120958</v>
      </c>
      <c r="I78" s="3">
        <f t="shared" si="2"/>
        <v>33500736977</v>
      </c>
      <c r="K78" s="3">
        <v>7301000</v>
      </c>
      <c r="M78" s="3">
        <v>6630261857935</v>
      </c>
      <c r="O78" s="3">
        <v>6784037691622</v>
      </c>
      <c r="Q78" s="3">
        <f t="shared" si="3"/>
        <v>-153775833687</v>
      </c>
    </row>
    <row r="79" spans="1:17">
      <c r="A79" s="1" t="s">
        <v>154</v>
      </c>
      <c r="C79" s="3">
        <v>2000000</v>
      </c>
      <c r="E79" s="3">
        <v>1870879933793</v>
      </c>
      <c r="G79" s="3">
        <v>1862000858270</v>
      </c>
      <c r="I79" s="3">
        <f t="shared" si="2"/>
        <v>8879075523</v>
      </c>
      <c r="K79" s="3">
        <v>2000000</v>
      </c>
      <c r="M79" s="3">
        <v>1870879933793</v>
      </c>
      <c r="O79" s="3">
        <v>1969923662500</v>
      </c>
      <c r="Q79" s="3">
        <f t="shared" si="3"/>
        <v>-99043728707</v>
      </c>
    </row>
    <row r="80" spans="1:17">
      <c r="A80" s="1" t="s">
        <v>195</v>
      </c>
      <c r="C80" s="3">
        <v>10033194</v>
      </c>
      <c r="E80" s="3">
        <v>8990736579190</v>
      </c>
      <c r="G80" s="3">
        <v>8824279708489</v>
      </c>
      <c r="I80" s="3">
        <f t="shared" si="2"/>
        <v>166456870701</v>
      </c>
      <c r="K80" s="3">
        <v>10033194</v>
      </c>
      <c r="M80" s="3">
        <v>8990736579190</v>
      </c>
      <c r="O80" s="3">
        <v>8306764542471</v>
      </c>
      <c r="Q80" s="3">
        <f t="shared" si="3"/>
        <v>683972036719</v>
      </c>
    </row>
    <row r="81" spans="1:17">
      <c r="A81" s="1" t="s">
        <v>78</v>
      </c>
      <c r="C81" s="3">
        <v>4000000</v>
      </c>
      <c r="E81" s="3">
        <v>3926354587063</v>
      </c>
      <c r="G81" s="3">
        <v>3914374616505</v>
      </c>
      <c r="I81" s="3">
        <f t="shared" si="2"/>
        <v>11979970558</v>
      </c>
      <c r="K81" s="3">
        <v>4000000</v>
      </c>
      <c r="M81" s="3">
        <v>3926354587063</v>
      </c>
      <c r="O81" s="3">
        <v>3875973620000</v>
      </c>
      <c r="Q81" s="3">
        <f t="shared" si="3"/>
        <v>50380967063</v>
      </c>
    </row>
    <row r="82" spans="1:17">
      <c r="A82" s="1" t="s">
        <v>66</v>
      </c>
      <c r="C82" s="3">
        <v>8330000</v>
      </c>
      <c r="E82" s="3">
        <v>7685503236230</v>
      </c>
      <c r="G82" s="3">
        <v>7648391548055</v>
      </c>
      <c r="I82" s="3">
        <f t="shared" si="2"/>
        <v>37111688175</v>
      </c>
      <c r="K82" s="3">
        <v>8330000</v>
      </c>
      <c r="M82" s="3">
        <v>7685503236230</v>
      </c>
      <c r="O82" s="3">
        <v>7582409818312</v>
      </c>
      <c r="Q82" s="3">
        <f t="shared" si="3"/>
        <v>103093417918</v>
      </c>
    </row>
    <row r="83" spans="1:17">
      <c r="A83" s="1" t="s">
        <v>183</v>
      </c>
      <c r="C83" s="3">
        <v>9993800</v>
      </c>
      <c r="E83" s="3">
        <v>9098685050116</v>
      </c>
      <c r="G83" s="3">
        <v>9058053601748</v>
      </c>
      <c r="I83" s="3">
        <f t="shared" si="2"/>
        <v>40631448368</v>
      </c>
      <c r="K83" s="3">
        <v>9993800</v>
      </c>
      <c r="M83" s="3">
        <v>9098685050116</v>
      </c>
      <c r="O83" s="3">
        <v>9134925245593</v>
      </c>
      <c r="Q83" s="3">
        <f t="shared" si="3"/>
        <v>-36240195477</v>
      </c>
    </row>
    <row r="84" spans="1:17">
      <c r="A84" s="1" t="s">
        <v>72</v>
      </c>
      <c r="C84" s="3">
        <v>5000000</v>
      </c>
      <c r="E84" s="3">
        <v>4622193301068</v>
      </c>
      <c r="G84" s="3">
        <v>4602652148817</v>
      </c>
      <c r="I84" s="3">
        <f t="shared" si="2"/>
        <v>19541152251</v>
      </c>
      <c r="K84" s="3">
        <v>5000000</v>
      </c>
      <c r="M84" s="3">
        <v>4622193301068</v>
      </c>
      <c r="O84" s="3">
        <v>4598341159546</v>
      </c>
      <c r="Q84" s="3">
        <f t="shared" si="3"/>
        <v>23852141522</v>
      </c>
    </row>
    <row r="85" spans="1:17">
      <c r="A85" s="1" t="s">
        <v>158</v>
      </c>
      <c r="C85" s="3">
        <v>4528500</v>
      </c>
      <c r="E85" s="3">
        <v>4355663605240</v>
      </c>
      <c r="G85" s="3">
        <v>4311317983135</v>
      </c>
      <c r="I85" s="3">
        <f t="shared" si="2"/>
        <v>44345622105</v>
      </c>
      <c r="K85" s="3">
        <v>4528500</v>
      </c>
      <c r="M85" s="3">
        <v>4355663605240</v>
      </c>
      <c r="O85" s="3">
        <v>4311377911000</v>
      </c>
      <c r="Q85" s="3">
        <f t="shared" si="3"/>
        <v>44285694240</v>
      </c>
    </row>
    <row r="86" spans="1:17">
      <c r="A86" s="1" t="s">
        <v>174</v>
      </c>
      <c r="C86" s="3">
        <v>4001100</v>
      </c>
      <c r="E86" s="3">
        <v>3814706333676</v>
      </c>
      <c r="G86" s="3">
        <v>3793463953775</v>
      </c>
      <c r="I86" s="3">
        <f t="shared" si="2"/>
        <v>21242379901</v>
      </c>
      <c r="K86" s="3">
        <v>4001100</v>
      </c>
      <c r="M86" s="3">
        <v>3814706333676</v>
      </c>
      <c r="O86" s="3">
        <v>3790228167625</v>
      </c>
      <c r="Q86" s="3">
        <f t="shared" si="3"/>
        <v>24478166051</v>
      </c>
    </row>
    <row r="87" spans="1:17">
      <c r="A87" s="1" t="s">
        <v>151</v>
      </c>
      <c r="C87" s="3">
        <v>5179565</v>
      </c>
      <c r="E87" s="3">
        <v>4904208610195</v>
      </c>
      <c r="G87" s="3">
        <v>4885275880128</v>
      </c>
      <c r="I87" s="3">
        <f t="shared" si="2"/>
        <v>18932730067</v>
      </c>
      <c r="K87" s="3">
        <v>5179565</v>
      </c>
      <c r="M87" s="3">
        <v>4904208610195</v>
      </c>
      <c r="O87" s="3">
        <v>5022983002543</v>
      </c>
      <c r="Q87" s="3">
        <f t="shared" si="3"/>
        <v>-118774392348</v>
      </c>
    </row>
    <row r="88" spans="1:17">
      <c r="A88" s="1" t="s">
        <v>145</v>
      </c>
      <c r="C88" s="3">
        <v>2800000</v>
      </c>
      <c r="E88" s="3">
        <v>2476317515857</v>
      </c>
      <c r="G88" s="3">
        <v>2519902350000</v>
      </c>
      <c r="I88" s="3">
        <f t="shared" si="2"/>
        <v>-43584834143</v>
      </c>
      <c r="K88" s="3">
        <v>2800000</v>
      </c>
      <c r="M88" s="3">
        <v>2476317515857</v>
      </c>
      <c r="O88" s="3">
        <v>2495836375000</v>
      </c>
      <c r="Q88" s="3">
        <f t="shared" si="3"/>
        <v>-19518859143</v>
      </c>
    </row>
    <row r="89" spans="1:17">
      <c r="A89" s="1" t="s">
        <v>233</v>
      </c>
      <c r="C89" s="3">
        <v>7409087</v>
      </c>
      <c r="E89" s="3">
        <v>6887568598663</v>
      </c>
      <c r="G89" s="3">
        <v>6819119765365</v>
      </c>
      <c r="I89" s="3">
        <f t="shared" si="2"/>
        <v>68448833298</v>
      </c>
      <c r="K89" s="3">
        <v>7409087</v>
      </c>
      <c r="M89" s="3">
        <v>6887568598663</v>
      </c>
      <c r="O89" s="3">
        <v>6968266659838</v>
      </c>
      <c r="Q89" s="3">
        <f t="shared" si="3"/>
        <v>-80698061175</v>
      </c>
    </row>
    <row r="90" spans="1:17">
      <c r="A90" s="1" t="s">
        <v>239</v>
      </c>
      <c r="C90" s="3">
        <v>6739380</v>
      </c>
      <c r="E90" s="3">
        <v>6392155315082</v>
      </c>
      <c r="G90" s="3">
        <v>6284457456756</v>
      </c>
      <c r="I90" s="3">
        <f t="shared" si="2"/>
        <v>107697858326</v>
      </c>
      <c r="K90" s="3">
        <v>6739380</v>
      </c>
      <c r="M90" s="3">
        <v>6392155315082</v>
      </c>
      <c r="O90" s="3">
        <v>6505340121165</v>
      </c>
      <c r="Q90" s="3">
        <f t="shared" si="3"/>
        <v>-113184806083</v>
      </c>
    </row>
    <row r="91" spans="1:17">
      <c r="A91" s="1" t="s">
        <v>204</v>
      </c>
      <c r="C91" s="3">
        <v>1133000</v>
      </c>
      <c r="E91" s="3">
        <v>1110557554227</v>
      </c>
      <c r="G91" s="3">
        <v>1086142350352</v>
      </c>
      <c r="I91" s="3">
        <f t="shared" si="2"/>
        <v>24415203875</v>
      </c>
      <c r="K91" s="3">
        <v>1133000</v>
      </c>
      <c r="M91" s="3">
        <v>1110557554227</v>
      </c>
      <c r="O91" s="3">
        <v>1040263609534</v>
      </c>
      <c r="Q91" s="3">
        <f t="shared" si="3"/>
        <v>70293944693</v>
      </c>
    </row>
    <row r="92" spans="1:17">
      <c r="A92" s="1" t="s">
        <v>115</v>
      </c>
      <c r="C92" s="3">
        <v>413261</v>
      </c>
      <c r="E92" s="3">
        <v>244393084800</v>
      </c>
      <c r="G92" s="3">
        <v>241383209120</v>
      </c>
      <c r="I92" s="3">
        <f t="shared" si="2"/>
        <v>3009875680</v>
      </c>
      <c r="K92" s="3">
        <v>413261</v>
      </c>
      <c r="M92" s="3">
        <v>244393084800</v>
      </c>
      <c r="O92" s="3">
        <v>241262254506</v>
      </c>
      <c r="Q92" s="3">
        <f t="shared" si="3"/>
        <v>3130830294</v>
      </c>
    </row>
    <row r="93" spans="1:17">
      <c r="A93" s="1" t="s">
        <v>102</v>
      </c>
      <c r="C93" s="3">
        <v>809275</v>
      </c>
      <c r="E93" s="3">
        <v>773062357422</v>
      </c>
      <c r="G93" s="3">
        <v>759887870953</v>
      </c>
      <c r="I93" s="3">
        <f t="shared" si="2"/>
        <v>13174486469</v>
      </c>
      <c r="K93" s="3">
        <v>809275</v>
      </c>
      <c r="M93" s="3">
        <v>773062357422</v>
      </c>
      <c r="O93" s="3">
        <v>649561089280</v>
      </c>
      <c r="Q93" s="3">
        <f t="shared" si="3"/>
        <v>123501268142</v>
      </c>
    </row>
    <row r="94" spans="1:17">
      <c r="A94" s="1" t="s">
        <v>262</v>
      </c>
      <c r="C94" s="3">
        <v>50000</v>
      </c>
      <c r="E94" s="3">
        <v>48148134187</v>
      </c>
      <c r="G94" s="3">
        <v>48076862905</v>
      </c>
      <c r="I94" s="3">
        <f t="shared" si="2"/>
        <v>71271282</v>
      </c>
      <c r="K94" s="3">
        <v>50000</v>
      </c>
      <c r="M94" s="3">
        <v>48148134187</v>
      </c>
      <c r="O94" s="3">
        <v>48076862905</v>
      </c>
      <c r="Q94" s="3">
        <f t="shared" si="3"/>
        <v>71271282</v>
      </c>
    </row>
    <row r="95" spans="1:17">
      <c r="A95" s="1" t="s">
        <v>198</v>
      </c>
      <c r="C95" s="3">
        <v>1319001</v>
      </c>
      <c r="E95" s="3">
        <v>1292874249411</v>
      </c>
      <c r="G95" s="3">
        <v>1263065981926</v>
      </c>
      <c r="I95" s="3">
        <f t="shared" si="2"/>
        <v>29808267485</v>
      </c>
      <c r="K95" s="3">
        <v>1319001</v>
      </c>
      <c r="M95" s="3">
        <v>1292874249411</v>
      </c>
      <c r="O95" s="3">
        <v>1186332518741</v>
      </c>
      <c r="Q95" s="3">
        <f t="shared" si="3"/>
        <v>106541730670</v>
      </c>
    </row>
    <row r="96" spans="1:17">
      <c r="A96" s="1" t="s">
        <v>130</v>
      </c>
      <c r="C96" s="3">
        <v>58000</v>
      </c>
      <c r="E96" s="3">
        <v>35970206100</v>
      </c>
      <c r="G96" s="3">
        <v>35098801953</v>
      </c>
      <c r="I96" s="3">
        <f t="shared" si="2"/>
        <v>871404147</v>
      </c>
      <c r="K96" s="3">
        <v>58000</v>
      </c>
      <c r="M96" s="3">
        <v>35970206100</v>
      </c>
      <c r="O96" s="3">
        <v>34844259129</v>
      </c>
      <c r="Q96" s="3">
        <f t="shared" si="3"/>
        <v>1125946971</v>
      </c>
    </row>
    <row r="97" spans="1:17">
      <c r="A97" s="1" t="s">
        <v>111</v>
      </c>
      <c r="C97" s="3">
        <v>789849</v>
      </c>
      <c r="E97" s="3">
        <v>475328505486</v>
      </c>
      <c r="G97" s="3">
        <v>471192032547</v>
      </c>
      <c r="I97" s="3">
        <f t="shared" si="2"/>
        <v>4136472939</v>
      </c>
      <c r="K97" s="3">
        <v>789849</v>
      </c>
      <c r="M97" s="3">
        <v>475328505486</v>
      </c>
      <c r="O97" s="3">
        <v>471220749947</v>
      </c>
      <c r="Q97" s="3">
        <f t="shared" si="3"/>
        <v>4107755539</v>
      </c>
    </row>
    <row r="98" spans="1:17">
      <c r="A98" s="1" t="s">
        <v>106</v>
      </c>
      <c r="C98" s="3">
        <v>459700</v>
      </c>
      <c r="E98" s="3">
        <v>382717598118</v>
      </c>
      <c r="G98" s="3">
        <v>372259828372</v>
      </c>
      <c r="I98" s="3">
        <f t="shared" si="2"/>
        <v>10457769746</v>
      </c>
      <c r="K98" s="3">
        <v>459700</v>
      </c>
      <c r="M98" s="3">
        <v>382717598118</v>
      </c>
      <c r="O98" s="3">
        <v>320796885317</v>
      </c>
      <c r="Q98" s="3">
        <f t="shared" si="3"/>
        <v>61920712801</v>
      </c>
    </row>
    <row r="99" spans="1:17">
      <c r="A99" s="1" t="s">
        <v>125</v>
      </c>
      <c r="C99" s="3">
        <v>596941</v>
      </c>
      <c r="E99" s="3">
        <v>373945167923</v>
      </c>
      <c r="G99" s="3">
        <v>370448504566</v>
      </c>
      <c r="I99" s="3">
        <f t="shared" si="2"/>
        <v>3496663357</v>
      </c>
      <c r="K99" s="3">
        <v>596941</v>
      </c>
      <c r="M99" s="3">
        <v>373945167923</v>
      </c>
      <c r="O99" s="3">
        <v>370492339809</v>
      </c>
      <c r="Q99" s="3">
        <f t="shared" si="3"/>
        <v>3452828114</v>
      </c>
    </row>
    <row r="100" spans="1:17">
      <c r="A100" s="1" t="s">
        <v>270</v>
      </c>
      <c r="C100" s="3">
        <v>234300</v>
      </c>
      <c r="E100" s="3">
        <v>152113380378</v>
      </c>
      <c r="G100" s="3">
        <v>150494381380</v>
      </c>
      <c r="I100" s="3">
        <f t="shared" si="2"/>
        <v>1618998998</v>
      </c>
      <c r="K100" s="3">
        <v>234300</v>
      </c>
      <c r="M100" s="3">
        <v>152113380378</v>
      </c>
      <c r="O100" s="3">
        <v>150494381380</v>
      </c>
      <c r="Q100" s="3">
        <f t="shared" si="3"/>
        <v>1618998998</v>
      </c>
    </row>
    <row r="101" spans="1:17">
      <c r="A101" s="1" t="s">
        <v>99</v>
      </c>
      <c r="C101" s="3">
        <v>1106461</v>
      </c>
      <c r="E101" s="3">
        <v>1080572197244</v>
      </c>
      <c r="G101" s="3">
        <v>1059948563401</v>
      </c>
      <c r="I101" s="3">
        <f t="shared" si="2"/>
        <v>20623633843</v>
      </c>
      <c r="K101" s="3">
        <v>1106461</v>
      </c>
      <c r="M101" s="3">
        <v>1080572197244</v>
      </c>
      <c r="O101" s="3">
        <v>908734535185</v>
      </c>
      <c r="Q101" s="3">
        <f t="shared" si="3"/>
        <v>171837662059</v>
      </c>
    </row>
    <row r="102" spans="1:17">
      <c r="A102" s="1" t="s">
        <v>87</v>
      </c>
      <c r="C102" s="3">
        <v>2170925</v>
      </c>
      <c r="E102" s="3">
        <v>2118523611528</v>
      </c>
      <c r="G102" s="3">
        <v>2117672975875</v>
      </c>
      <c r="I102" s="3">
        <f t="shared" si="2"/>
        <v>850635653</v>
      </c>
      <c r="K102" s="3">
        <v>2170925</v>
      </c>
      <c r="M102" s="3">
        <v>2118523611528</v>
      </c>
      <c r="O102" s="3">
        <v>1779596130992</v>
      </c>
      <c r="Q102" s="3">
        <f t="shared" si="3"/>
        <v>338927480536</v>
      </c>
    </row>
    <row r="103" spans="1:17">
      <c r="A103" s="1" t="s">
        <v>119</v>
      </c>
      <c r="C103" s="3">
        <v>2386261</v>
      </c>
      <c r="E103" s="3">
        <v>1839521183301</v>
      </c>
      <c r="G103" s="3">
        <v>1819395192787</v>
      </c>
      <c r="I103" s="3">
        <f t="shared" si="2"/>
        <v>20125990514</v>
      </c>
      <c r="K103" s="3">
        <v>2386261</v>
      </c>
      <c r="M103" s="3">
        <v>1839521183301</v>
      </c>
      <c r="O103" s="3">
        <v>1816583242354</v>
      </c>
      <c r="Q103" s="3">
        <f t="shared" si="3"/>
        <v>22937940947</v>
      </c>
    </row>
    <row r="104" spans="1:17">
      <c r="A104" s="1" t="s">
        <v>127</v>
      </c>
      <c r="C104" s="3">
        <v>1652172</v>
      </c>
      <c r="E104" s="3">
        <v>1252297847577</v>
      </c>
      <c r="G104" s="3">
        <v>1220974055435</v>
      </c>
      <c r="I104" s="3">
        <f t="shared" si="2"/>
        <v>31323792142</v>
      </c>
      <c r="K104" s="3">
        <v>1652172</v>
      </c>
      <c r="M104" s="3">
        <v>1252297847577</v>
      </c>
      <c r="O104" s="3">
        <v>1055110075096</v>
      </c>
      <c r="Q104" s="3">
        <f t="shared" si="3"/>
        <v>197187772481</v>
      </c>
    </row>
    <row r="105" spans="1:17">
      <c r="A105" s="1" t="s">
        <v>267</v>
      </c>
      <c r="C105" s="3">
        <v>120100</v>
      </c>
      <c r="E105" s="3">
        <v>80653632550</v>
      </c>
      <c r="G105" s="3">
        <v>79979615004</v>
      </c>
      <c r="I105" s="3">
        <f t="shared" si="2"/>
        <v>674017546</v>
      </c>
      <c r="K105" s="3">
        <v>120100</v>
      </c>
      <c r="M105" s="3">
        <v>80653632550</v>
      </c>
      <c r="O105" s="3">
        <v>79979615004</v>
      </c>
      <c r="Q105" s="3">
        <f t="shared" si="3"/>
        <v>674017546</v>
      </c>
    </row>
    <row r="106" spans="1:17">
      <c r="A106" s="1" t="s">
        <v>192</v>
      </c>
      <c r="C106" s="3">
        <v>1886458</v>
      </c>
      <c r="E106" s="3">
        <v>1812634795711</v>
      </c>
      <c r="G106" s="3">
        <v>1782331908682</v>
      </c>
      <c r="I106" s="3">
        <f t="shared" si="2"/>
        <v>30302887029</v>
      </c>
      <c r="K106" s="3">
        <v>1886458</v>
      </c>
      <c r="M106" s="3">
        <v>1812634795711</v>
      </c>
      <c r="O106" s="3">
        <v>1702936543229</v>
      </c>
      <c r="Q106" s="3">
        <f t="shared" si="3"/>
        <v>109698252482</v>
      </c>
    </row>
    <row r="107" spans="1:17">
      <c r="A107" s="1" t="s">
        <v>90</v>
      </c>
      <c r="C107" s="3">
        <v>7539733</v>
      </c>
      <c r="E107" s="3">
        <v>7211475159008</v>
      </c>
      <c r="G107" s="3">
        <v>7089833690398</v>
      </c>
      <c r="I107" s="3">
        <f t="shared" si="2"/>
        <v>121641468610</v>
      </c>
      <c r="K107" s="3">
        <v>7539733</v>
      </c>
      <c r="M107" s="3">
        <v>7211475159008</v>
      </c>
      <c r="O107" s="3">
        <v>6117301188618</v>
      </c>
      <c r="Q107" s="3">
        <f t="shared" si="3"/>
        <v>1094173970390</v>
      </c>
    </row>
    <row r="108" spans="1:17" ht="22.5" thickBot="1">
      <c r="E108" s="4">
        <f>SUM(E8:E107)</f>
        <v>277076490390716</v>
      </c>
      <c r="G108" s="4">
        <f>SUM(G8:G107)</f>
        <v>275078933820253</v>
      </c>
      <c r="I108" s="4">
        <f>SUM(I8:I107)</f>
        <v>1997556570463</v>
      </c>
      <c r="M108" s="4">
        <f>SUM(M8:M107)</f>
        <v>277076490390716</v>
      </c>
      <c r="O108" s="4">
        <f>SUM(O8:O107)</f>
        <v>266146489461020</v>
      </c>
      <c r="Q108" s="4">
        <f>SUM(Q8:Q107)</f>
        <v>10930000929696</v>
      </c>
    </row>
    <row r="109" spans="1:17" ht="22.5" thickTop="1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77"/>
  <sheetViews>
    <sheetView rightToLeft="1" topLeftCell="A161" workbookViewId="0">
      <selection activeCell="O177" sqref="O177"/>
    </sheetView>
  </sheetViews>
  <sheetFormatPr defaultRowHeight="21.75"/>
  <cols>
    <col min="1" max="1" width="35.140625" style="1" bestFit="1" customWidth="1"/>
    <col min="2" max="2" width="1" style="1" customWidth="1"/>
    <col min="3" max="3" width="10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32.7109375" style="1" bestFit="1" customWidth="1"/>
    <col min="10" max="10" width="1" style="1" customWidth="1"/>
    <col min="11" max="11" width="14.85546875" style="1" bestFit="1" customWidth="1"/>
    <col min="12" max="12" width="1" style="1" customWidth="1"/>
    <col min="13" max="13" width="20.85546875" style="1" bestFit="1" customWidth="1"/>
    <col min="14" max="14" width="1" style="1" customWidth="1"/>
    <col min="15" max="15" width="20.85546875" style="1" bestFit="1" customWidth="1"/>
    <col min="16" max="16" width="1" style="1" customWidth="1"/>
    <col min="17" max="17" width="32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2.5">
      <c r="A3" s="13" t="s">
        <v>375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2.5">
      <c r="A6" s="13" t="s">
        <v>3</v>
      </c>
      <c r="C6" s="15" t="s">
        <v>377</v>
      </c>
      <c r="D6" s="15" t="s">
        <v>377</v>
      </c>
      <c r="E6" s="15" t="s">
        <v>377</v>
      </c>
      <c r="F6" s="15" t="s">
        <v>377</v>
      </c>
      <c r="G6" s="15" t="s">
        <v>377</v>
      </c>
      <c r="H6" s="15" t="s">
        <v>377</v>
      </c>
      <c r="I6" s="15" t="s">
        <v>377</v>
      </c>
      <c r="K6" s="15" t="s">
        <v>378</v>
      </c>
      <c r="L6" s="15" t="s">
        <v>378</v>
      </c>
      <c r="M6" s="15" t="s">
        <v>378</v>
      </c>
      <c r="N6" s="15" t="s">
        <v>378</v>
      </c>
      <c r="O6" s="15" t="s">
        <v>378</v>
      </c>
      <c r="P6" s="15" t="s">
        <v>378</v>
      </c>
      <c r="Q6" s="15" t="s">
        <v>378</v>
      </c>
    </row>
    <row r="7" spans="1:17" ht="22.5">
      <c r="A7" s="15" t="s">
        <v>3</v>
      </c>
      <c r="C7" s="16" t="s">
        <v>7</v>
      </c>
      <c r="E7" s="16" t="s">
        <v>454</v>
      </c>
      <c r="G7" s="16" t="s">
        <v>455</v>
      </c>
      <c r="I7" s="16" t="s">
        <v>457</v>
      </c>
      <c r="K7" s="16" t="s">
        <v>7</v>
      </c>
      <c r="M7" s="16" t="s">
        <v>454</v>
      </c>
      <c r="O7" s="16" t="s">
        <v>455</v>
      </c>
      <c r="Q7" s="16" t="s">
        <v>457</v>
      </c>
    </row>
    <row r="8" spans="1:17">
      <c r="A8" s="1" t="s">
        <v>18</v>
      </c>
      <c r="C8" s="11">
        <v>1000</v>
      </c>
      <c r="D8" s="11"/>
      <c r="E8" s="11">
        <v>11509514</v>
      </c>
      <c r="F8" s="11"/>
      <c r="G8" s="11">
        <v>13477712</v>
      </c>
      <c r="H8" s="11"/>
      <c r="I8" s="11">
        <f>E8-G8</f>
        <v>-1968198</v>
      </c>
      <c r="J8" s="11"/>
      <c r="K8" s="11">
        <v>15530823</v>
      </c>
      <c r="L8" s="11"/>
      <c r="M8" s="11">
        <v>1808678967760</v>
      </c>
      <c r="N8" s="11"/>
      <c r="O8" s="11">
        <v>1754889099491</v>
      </c>
      <c r="P8" s="11"/>
      <c r="Q8" s="11">
        <f>M8-O8</f>
        <v>53789868269</v>
      </c>
    </row>
    <row r="9" spans="1:17">
      <c r="A9" s="1" t="s">
        <v>19</v>
      </c>
      <c r="C9" s="11">
        <v>9729000</v>
      </c>
      <c r="D9" s="11"/>
      <c r="E9" s="11">
        <v>11256430272</v>
      </c>
      <c r="F9" s="11"/>
      <c r="G9" s="11">
        <v>12953435115</v>
      </c>
      <c r="H9" s="11"/>
      <c r="I9" s="11">
        <f t="shared" ref="I9:I72" si="0">E9-G9</f>
        <v>-1697004843</v>
      </c>
      <c r="J9" s="11"/>
      <c r="K9" s="11">
        <v>1282955659</v>
      </c>
      <c r="L9" s="11"/>
      <c r="M9" s="11">
        <v>1795101163226</v>
      </c>
      <c r="N9" s="11"/>
      <c r="O9" s="11">
        <v>1659565507814</v>
      </c>
      <c r="P9" s="11"/>
      <c r="Q9" s="11">
        <f t="shared" ref="Q9:Q72" si="1">M9-O9</f>
        <v>135535655412</v>
      </c>
    </row>
    <row r="10" spans="1:17">
      <c r="A10" s="1" t="s">
        <v>30</v>
      </c>
      <c r="C10" s="11">
        <v>1020447</v>
      </c>
      <c r="D10" s="11"/>
      <c r="E10" s="11">
        <v>4278152853</v>
      </c>
      <c r="F10" s="11"/>
      <c r="G10" s="11">
        <v>4684921962</v>
      </c>
      <c r="H10" s="11"/>
      <c r="I10" s="11">
        <f t="shared" si="0"/>
        <v>-406769109</v>
      </c>
      <c r="J10" s="11"/>
      <c r="K10" s="11">
        <v>2695447</v>
      </c>
      <c r="L10" s="11"/>
      <c r="M10" s="11">
        <v>14773819003</v>
      </c>
      <c r="N10" s="11"/>
      <c r="O10" s="11">
        <v>8947803011</v>
      </c>
      <c r="P10" s="11"/>
      <c r="Q10" s="11">
        <f t="shared" si="1"/>
        <v>5826015992</v>
      </c>
    </row>
    <row r="11" spans="1:17">
      <c r="A11" s="1" t="s">
        <v>21</v>
      </c>
      <c r="C11" s="11">
        <v>1813499</v>
      </c>
      <c r="D11" s="11"/>
      <c r="E11" s="11">
        <v>42773267429</v>
      </c>
      <c r="F11" s="11"/>
      <c r="G11" s="11">
        <v>46897683060</v>
      </c>
      <c r="H11" s="11"/>
      <c r="I11" s="11">
        <f t="shared" si="0"/>
        <v>-4124415631</v>
      </c>
      <c r="J11" s="11"/>
      <c r="K11" s="11">
        <v>3015259</v>
      </c>
      <c r="L11" s="11"/>
      <c r="M11" s="11">
        <v>68907581578</v>
      </c>
      <c r="N11" s="11"/>
      <c r="O11" s="11">
        <v>72525405549</v>
      </c>
      <c r="P11" s="11"/>
      <c r="Q11" s="11">
        <f t="shared" si="1"/>
        <v>-3617823971</v>
      </c>
    </row>
    <row r="12" spans="1:17">
      <c r="A12" s="1" t="s">
        <v>24</v>
      </c>
      <c r="C12" s="11">
        <v>97596</v>
      </c>
      <c r="D12" s="11"/>
      <c r="E12" s="11">
        <v>974722179</v>
      </c>
      <c r="F12" s="11"/>
      <c r="G12" s="11">
        <v>959408385</v>
      </c>
      <c r="H12" s="11"/>
      <c r="I12" s="11">
        <f t="shared" si="0"/>
        <v>15313794</v>
      </c>
      <c r="J12" s="11"/>
      <c r="K12" s="11">
        <v>97596</v>
      </c>
      <c r="L12" s="11"/>
      <c r="M12" s="11">
        <v>974722179</v>
      </c>
      <c r="N12" s="11"/>
      <c r="O12" s="11">
        <v>959408385</v>
      </c>
      <c r="P12" s="11"/>
      <c r="Q12" s="11">
        <f t="shared" si="1"/>
        <v>15313794</v>
      </c>
    </row>
    <row r="13" spans="1:17">
      <c r="A13" s="1" t="s">
        <v>22</v>
      </c>
      <c r="C13" s="11">
        <v>240000</v>
      </c>
      <c r="D13" s="11"/>
      <c r="E13" s="11">
        <v>10814592785</v>
      </c>
      <c r="F13" s="11"/>
      <c r="G13" s="11">
        <v>12374857940</v>
      </c>
      <c r="H13" s="11"/>
      <c r="I13" s="11">
        <f t="shared" si="0"/>
        <v>-1560265155</v>
      </c>
      <c r="J13" s="11"/>
      <c r="K13" s="11">
        <v>3000000</v>
      </c>
      <c r="L13" s="11"/>
      <c r="M13" s="11">
        <v>165375167954</v>
      </c>
      <c r="N13" s="11"/>
      <c r="O13" s="11">
        <v>164035160322</v>
      </c>
      <c r="P13" s="11"/>
      <c r="Q13" s="11">
        <f t="shared" si="1"/>
        <v>1340007632</v>
      </c>
    </row>
    <row r="14" spans="1:17">
      <c r="A14" s="1" t="s">
        <v>458</v>
      </c>
      <c r="C14" s="11">
        <v>0</v>
      </c>
      <c r="D14" s="11"/>
      <c r="E14" s="11">
        <v>0</v>
      </c>
      <c r="F14" s="11"/>
      <c r="G14" s="11">
        <v>0</v>
      </c>
      <c r="H14" s="11"/>
      <c r="I14" s="11">
        <f t="shared" si="0"/>
        <v>0</v>
      </c>
      <c r="J14" s="11"/>
      <c r="K14" s="11">
        <v>26413139</v>
      </c>
      <c r="L14" s="11"/>
      <c r="M14" s="11">
        <v>663940871804</v>
      </c>
      <c r="N14" s="11"/>
      <c r="O14" s="11">
        <v>658068506162</v>
      </c>
      <c r="P14" s="11"/>
      <c r="Q14" s="11">
        <f t="shared" si="1"/>
        <v>5872365642</v>
      </c>
    </row>
    <row r="15" spans="1:17">
      <c r="A15" s="1" t="s">
        <v>459</v>
      </c>
      <c r="C15" s="11">
        <v>0</v>
      </c>
      <c r="D15" s="11"/>
      <c r="E15" s="11">
        <v>0</v>
      </c>
      <c r="F15" s="11"/>
      <c r="G15" s="11">
        <v>0</v>
      </c>
      <c r="H15" s="11"/>
      <c r="I15" s="11">
        <f t="shared" si="0"/>
        <v>0</v>
      </c>
      <c r="J15" s="11"/>
      <c r="K15" s="11">
        <v>5437840</v>
      </c>
      <c r="L15" s="11"/>
      <c r="M15" s="11">
        <v>298940771306</v>
      </c>
      <c r="N15" s="11"/>
      <c r="O15" s="11">
        <v>293798822760</v>
      </c>
      <c r="P15" s="11"/>
      <c r="Q15" s="11">
        <f t="shared" si="1"/>
        <v>5141948546</v>
      </c>
    </row>
    <row r="16" spans="1:17">
      <c r="A16" s="1" t="s">
        <v>460</v>
      </c>
      <c r="C16" s="11">
        <v>0</v>
      </c>
      <c r="D16" s="11"/>
      <c r="E16" s="11">
        <v>0</v>
      </c>
      <c r="F16" s="11"/>
      <c r="G16" s="11">
        <v>0</v>
      </c>
      <c r="H16" s="11"/>
      <c r="I16" s="11">
        <f t="shared" si="0"/>
        <v>0</v>
      </c>
      <c r="J16" s="11"/>
      <c r="K16" s="11">
        <v>12674035</v>
      </c>
      <c r="L16" s="11"/>
      <c r="M16" s="11">
        <v>239834911873</v>
      </c>
      <c r="N16" s="11"/>
      <c r="O16" s="11">
        <v>236823137110</v>
      </c>
      <c r="P16" s="11"/>
      <c r="Q16" s="11">
        <f t="shared" si="1"/>
        <v>3011774763</v>
      </c>
    </row>
    <row r="17" spans="1:17">
      <c r="A17" s="1" t="s">
        <v>450</v>
      </c>
      <c r="C17" s="11">
        <v>0</v>
      </c>
      <c r="D17" s="11"/>
      <c r="E17" s="11">
        <v>0</v>
      </c>
      <c r="F17" s="11"/>
      <c r="G17" s="11">
        <v>0</v>
      </c>
      <c r="H17" s="11"/>
      <c r="I17" s="11">
        <f t="shared" si="0"/>
        <v>0</v>
      </c>
      <c r="J17" s="11"/>
      <c r="K17" s="11">
        <v>2002500</v>
      </c>
      <c r="L17" s="11"/>
      <c r="M17" s="11">
        <v>198278477225</v>
      </c>
      <c r="N17" s="11"/>
      <c r="O17" s="11">
        <v>209620954848</v>
      </c>
      <c r="P17" s="11"/>
      <c r="Q17" s="11">
        <f t="shared" si="1"/>
        <v>-11342477623</v>
      </c>
    </row>
    <row r="18" spans="1:17">
      <c r="A18" s="1" t="s">
        <v>31</v>
      </c>
      <c r="C18" s="11">
        <v>0</v>
      </c>
      <c r="D18" s="11"/>
      <c r="E18" s="11">
        <v>0</v>
      </c>
      <c r="F18" s="11"/>
      <c r="G18" s="11">
        <v>0</v>
      </c>
      <c r="H18" s="11"/>
      <c r="I18" s="11">
        <f t="shared" si="0"/>
        <v>0</v>
      </c>
      <c r="J18" s="11"/>
      <c r="K18" s="11">
        <v>311300176</v>
      </c>
      <c r="L18" s="11"/>
      <c r="M18" s="11">
        <v>2059941902324</v>
      </c>
      <c r="N18" s="11"/>
      <c r="O18" s="11">
        <v>1981112665127</v>
      </c>
      <c r="P18" s="11"/>
      <c r="Q18" s="11">
        <f t="shared" si="1"/>
        <v>78829237197</v>
      </c>
    </row>
    <row r="19" spans="1:17">
      <c r="A19" s="1" t="s">
        <v>461</v>
      </c>
      <c r="C19" s="11">
        <v>0</v>
      </c>
      <c r="D19" s="11"/>
      <c r="E19" s="11">
        <v>0</v>
      </c>
      <c r="F19" s="11"/>
      <c r="G19" s="11">
        <v>0</v>
      </c>
      <c r="H19" s="11"/>
      <c r="I19" s="11">
        <f t="shared" si="0"/>
        <v>0</v>
      </c>
      <c r="J19" s="11"/>
      <c r="K19" s="11">
        <v>7505000</v>
      </c>
      <c r="L19" s="11"/>
      <c r="M19" s="11">
        <v>8238793872</v>
      </c>
      <c r="N19" s="11"/>
      <c r="O19" s="11">
        <v>8288841815</v>
      </c>
      <c r="P19" s="11"/>
      <c r="Q19" s="11">
        <f t="shared" si="1"/>
        <v>-50047943</v>
      </c>
    </row>
    <row r="20" spans="1:17">
      <c r="A20" s="1" t="s">
        <v>462</v>
      </c>
      <c r="C20" s="11">
        <v>0</v>
      </c>
      <c r="D20" s="11"/>
      <c r="E20" s="11">
        <v>0</v>
      </c>
      <c r="F20" s="11"/>
      <c r="G20" s="11">
        <v>0</v>
      </c>
      <c r="H20" s="11"/>
      <c r="I20" s="11">
        <f t="shared" si="0"/>
        <v>0</v>
      </c>
      <c r="J20" s="11"/>
      <c r="K20" s="11">
        <v>2000000</v>
      </c>
      <c r="L20" s="11"/>
      <c r="M20" s="11">
        <v>2278470231</v>
      </c>
      <c r="N20" s="11"/>
      <c r="O20" s="11">
        <v>2438345142</v>
      </c>
      <c r="P20" s="11"/>
      <c r="Q20" s="11">
        <f t="shared" si="1"/>
        <v>-159874911</v>
      </c>
    </row>
    <row r="21" spans="1:17">
      <c r="A21" s="1" t="s">
        <v>463</v>
      </c>
      <c r="C21" s="11">
        <v>0</v>
      </c>
      <c r="D21" s="11"/>
      <c r="E21" s="11">
        <v>0</v>
      </c>
      <c r="F21" s="11"/>
      <c r="G21" s="11">
        <v>0</v>
      </c>
      <c r="H21" s="11"/>
      <c r="I21" s="11">
        <f t="shared" si="0"/>
        <v>0</v>
      </c>
      <c r="J21" s="11"/>
      <c r="K21" s="11">
        <v>118219663</v>
      </c>
      <c r="L21" s="11"/>
      <c r="M21" s="11">
        <v>607087313083</v>
      </c>
      <c r="N21" s="11"/>
      <c r="O21" s="11">
        <v>590764955149</v>
      </c>
      <c r="P21" s="11"/>
      <c r="Q21" s="11">
        <f t="shared" si="1"/>
        <v>16322357934</v>
      </c>
    </row>
    <row r="22" spans="1:17">
      <c r="A22" s="1" t="s">
        <v>28</v>
      </c>
      <c r="C22" s="11">
        <v>0</v>
      </c>
      <c r="D22" s="11"/>
      <c r="E22" s="11">
        <v>0</v>
      </c>
      <c r="F22" s="11"/>
      <c r="G22" s="11">
        <v>0</v>
      </c>
      <c r="H22" s="11"/>
      <c r="I22" s="11">
        <f t="shared" si="0"/>
        <v>0</v>
      </c>
      <c r="J22" s="11"/>
      <c r="K22" s="11">
        <v>228100</v>
      </c>
      <c r="L22" s="11"/>
      <c r="M22" s="11">
        <v>1219228576600</v>
      </c>
      <c r="N22" s="11"/>
      <c r="O22" s="11">
        <v>1196453363832</v>
      </c>
      <c r="P22" s="11"/>
      <c r="Q22" s="11">
        <f t="shared" si="1"/>
        <v>22775212768</v>
      </c>
    </row>
    <row r="23" spans="1:17">
      <c r="A23" s="1" t="s">
        <v>464</v>
      </c>
      <c r="C23" s="11">
        <v>0</v>
      </c>
      <c r="D23" s="11"/>
      <c r="E23" s="11">
        <v>0</v>
      </c>
      <c r="F23" s="11"/>
      <c r="G23" s="11">
        <v>0</v>
      </c>
      <c r="H23" s="11"/>
      <c r="I23" s="11">
        <f t="shared" si="0"/>
        <v>0</v>
      </c>
      <c r="J23" s="11"/>
      <c r="K23" s="11">
        <v>320000</v>
      </c>
      <c r="L23" s="11"/>
      <c r="M23" s="11">
        <v>5170868248</v>
      </c>
      <c r="N23" s="11"/>
      <c r="O23" s="11">
        <v>5351081358</v>
      </c>
      <c r="P23" s="11"/>
      <c r="Q23" s="11">
        <f t="shared" si="1"/>
        <v>-180213110</v>
      </c>
    </row>
    <row r="24" spans="1:17">
      <c r="A24" s="1" t="s">
        <v>465</v>
      </c>
      <c r="C24" s="11">
        <v>0</v>
      </c>
      <c r="D24" s="11"/>
      <c r="E24" s="11">
        <v>0</v>
      </c>
      <c r="F24" s="11"/>
      <c r="G24" s="11">
        <v>0</v>
      </c>
      <c r="H24" s="11"/>
      <c r="I24" s="11">
        <f t="shared" si="0"/>
        <v>0</v>
      </c>
      <c r="J24" s="11"/>
      <c r="K24" s="11">
        <v>160271052</v>
      </c>
      <c r="L24" s="11"/>
      <c r="M24" s="11">
        <v>1276190453382</v>
      </c>
      <c r="N24" s="11"/>
      <c r="O24" s="11">
        <v>1234625549334</v>
      </c>
      <c r="P24" s="11"/>
      <c r="Q24" s="11">
        <f t="shared" si="1"/>
        <v>41564904048</v>
      </c>
    </row>
    <row r="25" spans="1:17">
      <c r="A25" s="1" t="s">
        <v>466</v>
      </c>
      <c r="C25" s="11">
        <v>0</v>
      </c>
      <c r="D25" s="11"/>
      <c r="E25" s="11">
        <v>0</v>
      </c>
      <c r="F25" s="11"/>
      <c r="G25" s="11">
        <v>0</v>
      </c>
      <c r="H25" s="11"/>
      <c r="I25" s="11">
        <f t="shared" si="0"/>
        <v>0</v>
      </c>
      <c r="J25" s="11"/>
      <c r="K25" s="11">
        <v>154073683</v>
      </c>
      <c r="L25" s="11"/>
      <c r="M25" s="11">
        <v>1424727206042</v>
      </c>
      <c r="N25" s="11"/>
      <c r="O25" s="11">
        <v>1385169221271</v>
      </c>
      <c r="P25" s="11"/>
      <c r="Q25" s="11">
        <f t="shared" si="1"/>
        <v>39557984771</v>
      </c>
    </row>
    <row r="26" spans="1:17">
      <c r="A26" s="1" t="s">
        <v>467</v>
      </c>
      <c r="C26" s="11">
        <v>0</v>
      </c>
      <c r="D26" s="11"/>
      <c r="E26" s="11">
        <v>0</v>
      </c>
      <c r="F26" s="11"/>
      <c r="G26" s="11">
        <v>0</v>
      </c>
      <c r="H26" s="11"/>
      <c r="I26" s="11">
        <f t="shared" si="0"/>
        <v>0</v>
      </c>
      <c r="J26" s="11"/>
      <c r="K26" s="11">
        <v>176670710</v>
      </c>
      <c r="L26" s="11"/>
      <c r="M26" s="11">
        <v>990711894014</v>
      </c>
      <c r="N26" s="11"/>
      <c r="O26" s="11">
        <v>982166722283</v>
      </c>
      <c r="P26" s="11"/>
      <c r="Q26" s="11">
        <f t="shared" si="1"/>
        <v>8545171731</v>
      </c>
    </row>
    <row r="27" spans="1:17">
      <c r="A27" s="1" t="s">
        <v>468</v>
      </c>
      <c r="C27" s="11">
        <v>0</v>
      </c>
      <c r="D27" s="11"/>
      <c r="E27" s="11">
        <v>0</v>
      </c>
      <c r="F27" s="11"/>
      <c r="G27" s="11">
        <v>0</v>
      </c>
      <c r="H27" s="11"/>
      <c r="I27" s="11">
        <f t="shared" si="0"/>
        <v>0</v>
      </c>
      <c r="J27" s="11"/>
      <c r="K27" s="11">
        <v>113095655</v>
      </c>
      <c r="L27" s="11"/>
      <c r="M27" s="11">
        <v>340059527527</v>
      </c>
      <c r="N27" s="11"/>
      <c r="O27" s="11">
        <v>333513329794</v>
      </c>
      <c r="P27" s="11"/>
      <c r="Q27" s="11">
        <f t="shared" si="1"/>
        <v>6546197733</v>
      </c>
    </row>
    <row r="28" spans="1:17">
      <c r="A28" s="1" t="s">
        <v>469</v>
      </c>
      <c r="C28" s="11">
        <v>0</v>
      </c>
      <c r="D28" s="11"/>
      <c r="E28" s="11">
        <v>0</v>
      </c>
      <c r="F28" s="11"/>
      <c r="G28" s="11">
        <v>0</v>
      </c>
      <c r="H28" s="11"/>
      <c r="I28" s="11">
        <f t="shared" si="0"/>
        <v>0</v>
      </c>
      <c r="J28" s="11"/>
      <c r="K28" s="11">
        <v>72933034</v>
      </c>
      <c r="L28" s="11"/>
      <c r="M28" s="11">
        <v>1124998196854</v>
      </c>
      <c r="N28" s="11"/>
      <c r="O28" s="11">
        <v>1085468328731</v>
      </c>
      <c r="P28" s="11"/>
      <c r="Q28" s="11">
        <f t="shared" si="1"/>
        <v>39529868123</v>
      </c>
    </row>
    <row r="29" spans="1:17">
      <c r="A29" s="1" t="s">
        <v>470</v>
      </c>
      <c r="C29" s="11">
        <v>0</v>
      </c>
      <c r="D29" s="11"/>
      <c r="E29" s="11">
        <v>0</v>
      </c>
      <c r="F29" s="11"/>
      <c r="G29" s="11">
        <v>0</v>
      </c>
      <c r="H29" s="11"/>
      <c r="I29" s="11">
        <f t="shared" si="0"/>
        <v>0</v>
      </c>
      <c r="J29" s="11"/>
      <c r="K29" s="11">
        <v>33798763</v>
      </c>
      <c r="L29" s="11"/>
      <c r="M29" s="11">
        <v>590317850270</v>
      </c>
      <c r="N29" s="11"/>
      <c r="O29" s="11">
        <v>569870989247</v>
      </c>
      <c r="P29" s="11"/>
      <c r="Q29" s="11">
        <f t="shared" si="1"/>
        <v>20446861023</v>
      </c>
    </row>
    <row r="30" spans="1:17">
      <c r="A30" s="1" t="s">
        <v>471</v>
      </c>
      <c r="C30" s="11">
        <v>0</v>
      </c>
      <c r="D30" s="11"/>
      <c r="E30" s="11">
        <v>0</v>
      </c>
      <c r="F30" s="11"/>
      <c r="G30" s="11">
        <v>0</v>
      </c>
      <c r="H30" s="11"/>
      <c r="I30" s="11">
        <f t="shared" si="0"/>
        <v>0</v>
      </c>
      <c r="J30" s="11"/>
      <c r="K30" s="11">
        <v>10011193</v>
      </c>
      <c r="L30" s="11"/>
      <c r="M30" s="11">
        <v>293400886985</v>
      </c>
      <c r="N30" s="11"/>
      <c r="O30" s="11">
        <v>280386036871</v>
      </c>
      <c r="P30" s="11"/>
      <c r="Q30" s="11">
        <f t="shared" si="1"/>
        <v>13014850114</v>
      </c>
    </row>
    <row r="31" spans="1:17">
      <c r="A31" s="1" t="s">
        <v>438</v>
      </c>
      <c r="C31" s="11">
        <v>0</v>
      </c>
      <c r="D31" s="11"/>
      <c r="E31" s="11">
        <v>0</v>
      </c>
      <c r="F31" s="11"/>
      <c r="G31" s="11">
        <v>0</v>
      </c>
      <c r="H31" s="11"/>
      <c r="I31" s="11">
        <f t="shared" si="0"/>
        <v>0</v>
      </c>
      <c r="J31" s="11"/>
      <c r="K31" s="11">
        <v>2400000</v>
      </c>
      <c r="L31" s="11"/>
      <c r="M31" s="11">
        <v>83190111425</v>
      </c>
      <c r="N31" s="11"/>
      <c r="O31" s="11">
        <v>84905505722</v>
      </c>
      <c r="P31" s="11"/>
      <c r="Q31" s="11">
        <f t="shared" si="1"/>
        <v>-1715394297</v>
      </c>
    </row>
    <row r="32" spans="1:17">
      <c r="A32" s="1" t="s">
        <v>17</v>
      </c>
      <c r="C32" s="11">
        <v>0</v>
      </c>
      <c r="D32" s="11"/>
      <c r="E32" s="11">
        <v>0</v>
      </c>
      <c r="F32" s="11"/>
      <c r="G32" s="11">
        <v>0</v>
      </c>
      <c r="H32" s="11"/>
      <c r="I32" s="11">
        <f t="shared" si="0"/>
        <v>0</v>
      </c>
      <c r="J32" s="11"/>
      <c r="K32" s="11">
        <v>525705</v>
      </c>
      <c r="L32" s="11"/>
      <c r="M32" s="11">
        <v>2766440502</v>
      </c>
      <c r="N32" s="11"/>
      <c r="O32" s="11">
        <v>2790229084</v>
      </c>
      <c r="P32" s="11"/>
      <c r="Q32" s="11">
        <f t="shared" si="1"/>
        <v>-23788582</v>
      </c>
    </row>
    <row r="33" spans="1:17">
      <c r="A33" s="1" t="s">
        <v>444</v>
      </c>
      <c r="C33" s="11">
        <v>0</v>
      </c>
      <c r="D33" s="11"/>
      <c r="E33" s="11">
        <v>0</v>
      </c>
      <c r="F33" s="11"/>
      <c r="G33" s="11">
        <v>0</v>
      </c>
      <c r="H33" s="11"/>
      <c r="I33" s="11">
        <f t="shared" si="0"/>
        <v>0</v>
      </c>
      <c r="J33" s="11"/>
      <c r="K33" s="11">
        <v>1548429</v>
      </c>
      <c r="L33" s="11"/>
      <c r="M33" s="11">
        <v>250847551392</v>
      </c>
      <c r="N33" s="11"/>
      <c r="O33" s="11">
        <v>265700117678</v>
      </c>
      <c r="P33" s="11"/>
      <c r="Q33" s="11">
        <f t="shared" si="1"/>
        <v>-14852566286</v>
      </c>
    </row>
    <row r="34" spans="1:17">
      <c r="A34" s="1" t="s">
        <v>472</v>
      </c>
      <c r="C34" s="11">
        <v>0</v>
      </c>
      <c r="D34" s="11"/>
      <c r="E34" s="11">
        <v>0</v>
      </c>
      <c r="F34" s="11"/>
      <c r="G34" s="11">
        <v>0</v>
      </c>
      <c r="H34" s="11"/>
      <c r="I34" s="11">
        <f t="shared" si="0"/>
        <v>0</v>
      </c>
      <c r="J34" s="11"/>
      <c r="K34" s="11">
        <v>48457992</v>
      </c>
      <c r="L34" s="11"/>
      <c r="M34" s="11">
        <v>1218757328703</v>
      </c>
      <c r="N34" s="11"/>
      <c r="O34" s="11">
        <v>1186264581696</v>
      </c>
      <c r="P34" s="11"/>
      <c r="Q34" s="11">
        <f t="shared" si="1"/>
        <v>32492747007</v>
      </c>
    </row>
    <row r="35" spans="1:17">
      <c r="A35" s="1" t="s">
        <v>26</v>
      </c>
      <c r="C35" s="11">
        <v>0</v>
      </c>
      <c r="D35" s="11"/>
      <c r="E35" s="11">
        <v>0</v>
      </c>
      <c r="F35" s="11"/>
      <c r="G35" s="11">
        <v>0</v>
      </c>
      <c r="H35" s="11"/>
      <c r="I35" s="11">
        <f t="shared" si="0"/>
        <v>0</v>
      </c>
      <c r="J35" s="11"/>
      <c r="K35" s="11">
        <v>2163500</v>
      </c>
      <c r="L35" s="11"/>
      <c r="M35" s="11">
        <v>609365032500</v>
      </c>
      <c r="N35" s="11"/>
      <c r="O35" s="11">
        <v>595705933283</v>
      </c>
      <c r="P35" s="11"/>
      <c r="Q35" s="11">
        <f t="shared" si="1"/>
        <v>13659099217</v>
      </c>
    </row>
    <row r="36" spans="1:17">
      <c r="A36" s="1" t="s">
        <v>473</v>
      </c>
      <c r="C36" s="11">
        <v>0</v>
      </c>
      <c r="D36" s="11"/>
      <c r="E36" s="11">
        <v>0</v>
      </c>
      <c r="F36" s="11"/>
      <c r="G36" s="11">
        <v>0</v>
      </c>
      <c r="H36" s="11"/>
      <c r="I36" s="11">
        <f t="shared" si="0"/>
        <v>0</v>
      </c>
      <c r="J36" s="11"/>
      <c r="K36" s="11">
        <v>12618139</v>
      </c>
      <c r="L36" s="11"/>
      <c r="M36" s="11">
        <v>1225272283790</v>
      </c>
      <c r="N36" s="11"/>
      <c r="O36" s="11">
        <v>1168356556421</v>
      </c>
      <c r="P36" s="11"/>
      <c r="Q36" s="11">
        <f t="shared" si="1"/>
        <v>56915727369</v>
      </c>
    </row>
    <row r="37" spans="1:17">
      <c r="A37" s="1" t="s">
        <v>474</v>
      </c>
      <c r="C37" s="11">
        <v>0</v>
      </c>
      <c r="D37" s="11"/>
      <c r="E37" s="11">
        <v>0</v>
      </c>
      <c r="F37" s="11"/>
      <c r="G37" s="11">
        <v>0</v>
      </c>
      <c r="H37" s="11"/>
      <c r="I37" s="11">
        <f t="shared" si="0"/>
        <v>0</v>
      </c>
      <c r="J37" s="11"/>
      <c r="K37" s="11">
        <v>2387020</v>
      </c>
      <c r="L37" s="11"/>
      <c r="M37" s="11">
        <v>2457815591100</v>
      </c>
      <c r="N37" s="11"/>
      <c r="O37" s="11">
        <v>2408701143365</v>
      </c>
      <c r="P37" s="11"/>
      <c r="Q37" s="11">
        <f t="shared" si="1"/>
        <v>49114447735</v>
      </c>
    </row>
    <row r="38" spans="1:17">
      <c r="A38" s="1" t="s">
        <v>475</v>
      </c>
      <c r="C38" s="11">
        <v>0</v>
      </c>
      <c r="D38" s="11"/>
      <c r="E38" s="11">
        <v>0</v>
      </c>
      <c r="F38" s="11"/>
      <c r="G38" s="11">
        <v>0</v>
      </c>
      <c r="H38" s="11"/>
      <c r="I38" s="11">
        <f t="shared" si="0"/>
        <v>0</v>
      </c>
      <c r="J38" s="11"/>
      <c r="K38" s="11">
        <v>2642606</v>
      </c>
      <c r="L38" s="11"/>
      <c r="M38" s="11">
        <v>47021460906</v>
      </c>
      <c r="N38" s="11"/>
      <c r="O38" s="11">
        <v>46383413145</v>
      </c>
      <c r="P38" s="11"/>
      <c r="Q38" s="11">
        <f t="shared" si="1"/>
        <v>638047761</v>
      </c>
    </row>
    <row r="39" spans="1:17">
      <c r="A39" s="1" t="s">
        <v>15</v>
      </c>
      <c r="C39" s="11">
        <v>0</v>
      </c>
      <c r="D39" s="11"/>
      <c r="E39" s="11">
        <v>0</v>
      </c>
      <c r="F39" s="11"/>
      <c r="G39" s="11">
        <v>0</v>
      </c>
      <c r="H39" s="11"/>
      <c r="I39" s="11">
        <f t="shared" si="0"/>
        <v>0</v>
      </c>
      <c r="J39" s="11"/>
      <c r="K39" s="11">
        <v>11806383</v>
      </c>
      <c r="L39" s="11"/>
      <c r="M39" s="11">
        <v>193568614715</v>
      </c>
      <c r="N39" s="11"/>
      <c r="O39" s="11">
        <v>190423641860</v>
      </c>
      <c r="P39" s="11"/>
      <c r="Q39" s="11">
        <f t="shared" si="1"/>
        <v>3144972855</v>
      </c>
    </row>
    <row r="40" spans="1:17">
      <c r="A40" s="1" t="s">
        <v>476</v>
      </c>
      <c r="C40" s="11">
        <v>0</v>
      </c>
      <c r="D40" s="11"/>
      <c r="E40" s="11">
        <v>0</v>
      </c>
      <c r="F40" s="11"/>
      <c r="G40" s="11">
        <v>0</v>
      </c>
      <c r="H40" s="11"/>
      <c r="I40" s="11">
        <f t="shared" si="0"/>
        <v>0</v>
      </c>
      <c r="J40" s="11"/>
      <c r="K40" s="11">
        <v>1000000</v>
      </c>
      <c r="L40" s="11"/>
      <c r="M40" s="11">
        <v>13648109180</v>
      </c>
      <c r="N40" s="11"/>
      <c r="O40" s="11">
        <v>13123942935</v>
      </c>
      <c r="P40" s="11"/>
      <c r="Q40" s="11">
        <f t="shared" si="1"/>
        <v>524166245</v>
      </c>
    </row>
    <row r="41" spans="1:17">
      <c r="A41" s="1" t="s">
        <v>477</v>
      </c>
      <c r="C41" s="11">
        <v>0</v>
      </c>
      <c r="D41" s="11"/>
      <c r="E41" s="11">
        <v>0</v>
      </c>
      <c r="F41" s="11"/>
      <c r="G41" s="11">
        <v>0</v>
      </c>
      <c r="H41" s="11"/>
      <c r="I41" s="11">
        <f t="shared" si="0"/>
        <v>0</v>
      </c>
      <c r="J41" s="11"/>
      <c r="K41" s="11">
        <v>48535847</v>
      </c>
      <c r="L41" s="11"/>
      <c r="M41" s="11">
        <v>325747411636</v>
      </c>
      <c r="N41" s="11"/>
      <c r="O41" s="11">
        <v>317124873695</v>
      </c>
      <c r="P41" s="11"/>
      <c r="Q41" s="11">
        <f t="shared" si="1"/>
        <v>8622537941</v>
      </c>
    </row>
    <row r="42" spans="1:17">
      <c r="A42" s="1" t="s">
        <v>478</v>
      </c>
      <c r="C42" s="11">
        <v>0</v>
      </c>
      <c r="D42" s="11"/>
      <c r="E42" s="11">
        <v>0</v>
      </c>
      <c r="F42" s="11"/>
      <c r="G42" s="11">
        <v>0</v>
      </c>
      <c r="H42" s="11"/>
      <c r="I42" s="11">
        <f t="shared" si="0"/>
        <v>0</v>
      </c>
      <c r="J42" s="11"/>
      <c r="K42" s="11">
        <v>12069215</v>
      </c>
      <c r="L42" s="11"/>
      <c r="M42" s="11">
        <v>34216199062</v>
      </c>
      <c r="N42" s="11"/>
      <c r="O42" s="11">
        <v>31601688404</v>
      </c>
      <c r="P42" s="11"/>
      <c r="Q42" s="11">
        <f t="shared" si="1"/>
        <v>2614510658</v>
      </c>
    </row>
    <row r="43" spans="1:17">
      <c r="A43" s="1" t="s">
        <v>479</v>
      </c>
      <c r="C43" s="11">
        <v>0</v>
      </c>
      <c r="D43" s="11"/>
      <c r="E43" s="11">
        <v>0</v>
      </c>
      <c r="F43" s="11"/>
      <c r="G43" s="11">
        <v>0</v>
      </c>
      <c r="H43" s="11"/>
      <c r="I43" s="11">
        <f t="shared" si="0"/>
        <v>0</v>
      </c>
      <c r="J43" s="11"/>
      <c r="K43" s="11">
        <v>42820359</v>
      </c>
      <c r="L43" s="11"/>
      <c r="M43" s="11">
        <v>803930196995</v>
      </c>
      <c r="N43" s="11"/>
      <c r="O43" s="11">
        <v>771641610475</v>
      </c>
      <c r="P43" s="11"/>
      <c r="Q43" s="11">
        <f t="shared" si="1"/>
        <v>32288586520</v>
      </c>
    </row>
    <row r="44" spans="1:17">
      <c r="A44" s="1" t="s">
        <v>445</v>
      </c>
      <c r="C44" s="11">
        <v>0</v>
      </c>
      <c r="D44" s="11"/>
      <c r="E44" s="11">
        <v>0</v>
      </c>
      <c r="F44" s="11"/>
      <c r="G44" s="11">
        <v>0</v>
      </c>
      <c r="H44" s="11"/>
      <c r="I44" s="11">
        <f t="shared" si="0"/>
        <v>0</v>
      </c>
      <c r="J44" s="11"/>
      <c r="K44" s="11">
        <v>30228845</v>
      </c>
      <c r="L44" s="11"/>
      <c r="M44" s="11">
        <v>129612320365</v>
      </c>
      <c r="N44" s="11"/>
      <c r="O44" s="11">
        <v>137375004301</v>
      </c>
      <c r="P44" s="11"/>
      <c r="Q44" s="11">
        <f t="shared" si="1"/>
        <v>-7762683936</v>
      </c>
    </row>
    <row r="45" spans="1:17">
      <c r="A45" s="1" t="s">
        <v>25</v>
      </c>
      <c r="C45" s="11">
        <v>0</v>
      </c>
      <c r="D45" s="11"/>
      <c r="E45" s="11">
        <v>0</v>
      </c>
      <c r="F45" s="11"/>
      <c r="G45" s="11">
        <v>0</v>
      </c>
      <c r="H45" s="11"/>
      <c r="I45" s="11">
        <f t="shared" si="0"/>
        <v>0</v>
      </c>
      <c r="J45" s="11"/>
      <c r="K45" s="11">
        <v>4092735</v>
      </c>
      <c r="L45" s="11"/>
      <c r="M45" s="11">
        <v>1459141733781</v>
      </c>
      <c r="N45" s="11"/>
      <c r="O45" s="11">
        <v>1398060933838</v>
      </c>
      <c r="P45" s="11"/>
      <c r="Q45" s="11">
        <f t="shared" si="1"/>
        <v>61080799943</v>
      </c>
    </row>
    <row r="46" spans="1:17">
      <c r="A46" s="1" t="s">
        <v>33</v>
      </c>
      <c r="C46" s="11">
        <v>0</v>
      </c>
      <c r="D46" s="11"/>
      <c r="E46" s="11">
        <v>0</v>
      </c>
      <c r="F46" s="11"/>
      <c r="G46" s="11">
        <v>0</v>
      </c>
      <c r="H46" s="11"/>
      <c r="I46" s="11">
        <f t="shared" si="0"/>
        <v>0</v>
      </c>
      <c r="J46" s="11"/>
      <c r="K46" s="11">
        <v>21592641</v>
      </c>
      <c r="L46" s="11"/>
      <c r="M46" s="11">
        <v>914605808438</v>
      </c>
      <c r="N46" s="11"/>
      <c r="O46" s="11">
        <v>895056679095</v>
      </c>
      <c r="P46" s="11"/>
      <c r="Q46" s="11">
        <f t="shared" si="1"/>
        <v>19549129343</v>
      </c>
    </row>
    <row r="47" spans="1:17">
      <c r="A47" s="1" t="s">
        <v>480</v>
      </c>
      <c r="C47" s="11">
        <v>0</v>
      </c>
      <c r="D47" s="11"/>
      <c r="E47" s="11">
        <v>0</v>
      </c>
      <c r="F47" s="11"/>
      <c r="G47" s="11">
        <v>0</v>
      </c>
      <c r="H47" s="11"/>
      <c r="I47" s="11">
        <f t="shared" si="0"/>
        <v>0</v>
      </c>
      <c r="J47" s="11"/>
      <c r="K47" s="11">
        <v>11661854</v>
      </c>
      <c r="L47" s="11"/>
      <c r="M47" s="11">
        <v>40396828894</v>
      </c>
      <c r="N47" s="11"/>
      <c r="O47" s="11">
        <v>39731058021</v>
      </c>
      <c r="P47" s="11"/>
      <c r="Q47" s="11">
        <f t="shared" si="1"/>
        <v>665770873</v>
      </c>
    </row>
    <row r="48" spans="1:17">
      <c r="A48" s="1" t="s">
        <v>481</v>
      </c>
      <c r="C48" s="11">
        <v>0</v>
      </c>
      <c r="D48" s="11"/>
      <c r="E48" s="11">
        <v>0</v>
      </c>
      <c r="F48" s="11"/>
      <c r="G48" s="11">
        <v>0</v>
      </c>
      <c r="H48" s="11"/>
      <c r="I48" s="11">
        <f t="shared" si="0"/>
        <v>0</v>
      </c>
      <c r="J48" s="11"/>
      <c r="K48" s="11">
        <v>8438207</v>
      </c>
      <c r="L48" s="11"/>
      <c r="M48" s="11">
        <v>38992954547</v>
      </c>
      <c r="N48" s="11"/>
      <c r="O48" s="11">
        <v>16177395609</v>
      </c>
      <c r="P48" s="11"/>
      <c r="Q48" s="11">
        <f t="shared" si="1"/>
        <v>22815558938</v>
      </c>
    </row>
    <row r="49" spans="1:17">
      <c r="A49" s="1" t="s">
        <v>482</v>
      </c>
      <c r="C49" s="11">
        <v>0</v>
      </c>
      <c r="D49" s="11"/>
      <c r="E49" s="11">
        <v>0</v>
      </c>
      <c r="F49" s="11"/>
      <c r="G49" s="11">
        <v>0</v>
      </c>
      <c r="H49" s="11"/>
      <c r="I49" s="11">
        <f t="shared" si="0"/>
        <v>0</v>
      </c>
      <c r="J49" s="11"/>
      <c r="K49" s="11">
        <v>35000357</v>
      </c>
      <c r="L49" s="11"/>
      <c r="M49" s="11">
        <v>339430109807</v>
      </c>
      <c r="N49" s="11"/>
      <c r="O49" s="11">
        <v>319853154265</v>
      </c>
      <c r="P49" s="11"/>
      <c r="Q49" s="11">
        <f t="shared" si="1"/>
        <v>19576955542</v>
      </c>
    </row>
    <row r="50" spans="1:17">
      <c r="A50" s="1" t="s">
        <v>483</v>
      </c>
      <c r="C50" s="11">
        <v>0</v>
      </c>
      <c r="D50" s="11"/>
      <c r="E50" s="11">
        <v>0</v>
      </c>
      <c r="F50" s="11"/>
      <c r="G50" s="11">
        <v>0</v>
      </c>
      <c r="H50" s="11"/>
      <c r="I50" s="11">
        <f t="shared" si="0"/>
        <v>0</v>
      </c>
      <c r="J50" s="11"/>
      <c r="K50" s="11">
        <v>9316107</v>
      </c>
      <c r="L50" s="11"/>
      <c r="M50" s="11">
        <v>96682063313</v>
      </c>
      <c r="N50" s="11"/>
      <c r="O50" s="11">
        <v>93046934278</v>
      </c>
      <c r="P50" s="11"/>
      <c r="Q50" s="11">
        <f t="shared" si="1"/>
        <v>3635129035</v>
      </c>
    </row>
    <row r="51" spans="1:17">
      <c r="A51" s="1" t="s">
        <v>484</v>
      </c>
      <c r="C51" s="11">
        <v>0</v>
      </c>
      <c r="D51" s="11"/>
      <c r="E51" s="11">
        <v>0</v>
      </c>
      <c r="F51" s="11"/>
      <c r="G51" s="11">
        <v>0</v>
      </c>
      <c r="H51" s="11"/>
      <c r="I51" s="11">
        <f t="shared" si="0"/>
        <v>0</v>
      </c>
      <c r="J51" s="11"/>
      <c r="K51" s="11">
        <v>39325908</v>
      </c>
      <c r="L51" s="11"/>
      <c r="M51" s="11">
        <v>324837518761</v>
      </c>
      <c r="N51" s="11"/>
      <c r="O51" s="11">
        <v>311717026416</v>
      </c>
      <c r="P51" s="11"/>
      <c r="Q51" s="11">
        <f t="shared" si="1"/>
        <v>13120492345</v>
      </c>
    </row>
    <row r="52" spans="1:17">
      <c r="A52" s="1" t="s">
        <v>35</v>
      </c>
      <c r="C52" s="11">
        <v>0</v>
      </c>
      <c r="D52" s="11"/>
      <c r="E52" s="11">
        <v>0</v>
      </c>
      <c r="F52" s="11"/>
      <c r="G52" s="11">
        <v>0</v>
      </c>
      <c r="H52" s="11"/>
      <c r="I52" s="11">
        <f t="shared" si="0"/>
        <v>0</v>
      </c>
      <c r="J52" s="11"/>
      <c r="K52" s="11">
        <v>30200000</v>
      </c>
      <c r="L52" s="11"/>
      <c r="M52" s="11">
        <v>142023848297</v>
      </c>
      <c r="N52" s="11"/>
      <c r="O52" s="11">
        <v>143743263338</v>
      </c>
      <c r="P52" s="11"/>
      <c r="Q52" s="11">
        <f t="shared" si="1"/>
        <v>-1719415041</v>
      </c>
    </row>
    <row r="53" spans="1:17">
      <c r="A53" s="1" t="s">
        <v>20</v>
      </c>
      <c r="C53" s="11">
        <v>0</v>
      </c>
      <c r="D53" s="11"/>
      <c r="E53" s="11">
        <v>0</v>
      </c>
      <c r="F53" s="11"/>
      <c r="G53" s="11">
        <v>0</v>
      </c>
      <c r="H53" s="11"/>
      <c r="I53" s="11">
        <f t="shared" si="0"/>
        <v>0</v>
      </c>
      <c r="J53" s="11"/>
      <c r="K53" s="11">
        <v>13079222</v>
      </c>
      <c r="L53" s="11"/>
      <c r="M53" s="11">
        <v>124695291713</v>
      </c>
      <c r="N53" s="11"/>
      <c r="O53" s="11">
        <v>139543905789</v>
      </c>
      <c r="P53" s="11"/>
      <c r="Q53" s="11">
        <f t="shared" si="1"/>
        <v>-14848614076</v>
      </c>
    </row>
    <row r="54" spans="1:17">
      <c r="A54" s="1" t="s">
        <v>27</v>
      </c>
      <c r="C54" s="11">
        <v>0</v>
      </c>
      <c r="D54" s="11"/>
      <c r="E54" s="11">
        <v>0</v>
      </c>
      <c r="F54" s="11"/>
      <c r="G54" s="11">
        <v>0</v>
      </c>
      <c r="H54" s="11"/>
      <c r="I54" s="11">
        <f t="shared" si="0"/>
        <v>0</v>
      </c>
      <c r="J54" s="11"/>
      <c r="K54" s="11">
        <v>3466669</v>
      </c>
      <c r="L54" s="11"/>
      <c r="M54" s="11">
        <v>1109862574040</v>
      </c>
      <c r="N54" s="11"/>
      <c r="O54" s="11">
        <v>1102954069643</v>
      </c>
      <c r="P54" s="11"/>
      <c r="Q54" s="11">
        <f t="shared" si="1"/>
        <v>6908504397</v>
      </c>
    </row>
    <row r="55" spans="1:17">
      <c r="A55" s="1" t="s">
        <v>485</v>
      </c>
      <c r="C55" s="11">
        <v>0</v>
      </c>
      <c r="D55" s="11"/>
      <c r="E55" s="11">
        <v>0</v>
      </c>
      <c r="F55" s="11"/>
      <c r="G55" s="11">
        <v>0</v>
      </c>
      <c r="H55" s="11"/>
      <c r="I55" s="11">
        <f t="shared" si="0"/>
        <v>0</v>
      </c>
      <c r="J55" s="11"/>
      <c r="K55" s="11">
        <v>10000000</v>
      </c>
      <c r="L55" s="11"/>
      <c r="M55" s="11">
        <v>122964945000</v>
      </c>
      <c r="N55" s="11"/>
      <c r="O55" s="11">
        <v>119309006342</v>
      </c>
      <c r="P55" s="11"/>
      <c r="Q55" s="11">
        <f t="shared" si="1"/>
        <v>3655938658</v>
      </c>
    </row>
    <row r="56" spans="1:17">
      <c r="A56" s="1" t="s">
        <v>486</v>
      </c>
      <c r="C56" s="11">
        <v>0</v>
      </c>
      <c r="D56" s="11"/>
      <c r="E56" s="11">
        <v>0</v>
      </c>
      <c r="F56" s="11"/>
      <c r="G56" s="11">
        <v>0</v>
      </c>
      <c r="H56" s="11"/>
      <c r="I56" s="11">
        <f t="shared" si="0"/>
        <v>0</v>
      </c>
      <c r="J56" s="11"/>
      <c r="K56" s="11">
        <v>7359000</v>
      </c>
      <c r="L56" s="11"/>
      <c r="M56" s="11">
        <v>17053241468</v>
      </c>
      <c r="N56" s="11"/>
      <c r="O56" s="11">
        <v>17282254550</v>
      </c>
      <c r="P56" s="11"/>
      <c r="Q56" s="11">
        <f t="shared" si="1"/>
        <v>-229013082</v>
      </c>
    </row>
    <row r="57" spans="1:17">
      <c r="A57" s="1" t="s">
        <v>487</v>
      </c>
      <c r="C57" s="11">
        <v>0</v>
      </c>
      <c r="D57" s="11"/>
      <c r="E57" s="11">
        <v>0</v>
      </c>
      <c r="F57" s="11"/>
      <c r="G57" s="11">
        <v>0</v>
      </c>
      <c r="H57" s="11"/>
      <c r="I57" s="11">
        <f t="shared" si="0"/>
        <v>0</v>
      </c>
      <c r="J57" s="11"/>
      <c r="K57" s="11">
        <v>64161723</v>
      </c>
      <c r="L57" s="11"/>
      <c r="M57" s="11">
        <v>166758019670</v>
      </c>
      <c r="N57" s="11"/>
      <c r="O57" s="11">
        <v>160118787480</v>
      </c>
      <c r="P57" s="11"/>
      <c r="Q57" s="11">
        <f t="shared" si="1"/>
        <v>6639232190</v>
      </c>
    </row>
    <row r="58" spans="1:17">
      <c r="A58" s="1" t="s">
        <v>433</v>
      </c>
      <c r="C58" s="11">
        <v>0</v>
      </c>
      <c r="D58" s="11"/>
      <c r="E58" s="11">
        <v>0</v>
      </c>
      <c r="F58" s="11"/>
      <c r="G58" s="11">
        <v>0</v>
      </c>
      <c r="H58" s="11"/>
      <c r="I58" s="11">
        <f t="shared" si="0"/>
        <v>0</v>
      </c>
      <c r="J58" s="11"/>
      <c r="K58" s="11">
        <v>91414077</v>
      </c>
      <c r="L58" s="11"/>
      <c r="M58" s="11">
        <v>2022626037971</v>
      </c>
      <c r="N58" s="11"/>
      <c r="O58" s="11">
        <v>2066700328743</v>
      </c>
      <c r="P58" s="11"/>
      <c r="Q58" s="11">
        <f t="shared" si="1"/>
        <v>-44074290772</v>
      </c>
    </row>
    <row r="59" spans="1:17">
      <c r="A59" s="1" t="s">
        <v>488</v>
      </c>
      <c r="C59" s="11">
        <v>0</v>
      </c>
      <c r="D59" s="11"/>
      <c r="E59" s="11">
        <v>0</v>
      </c>
      <c r="F59" s="11"/>
      <c r="G59" s="11">
        <v>0</v>
      </c>
      <c r="H59" s="11"/>
      <c r="I59" s="11">
        <f t="shared" si="0"/>
        <v>0</v>
      </c>
      <c r="J59" s="11"/>
      <c r="K59" s="11">
        <v>853724</v>
      </c>
      <c r="L59" s="11"/>
      <c r="M59" s="11">
        <v>25919437511</v>
      </c>
      <c r="N59" s="11"/>
      <c r="O59" s="11">
        <v>25400691210</v>
      </c>
      <c r="P59" s="11"/>
      <c r="Q59" s="11">
        <f t="shared" si="1"/>
        <v>518746301</v>
      </c>
    </row>
    <row r="60" spans="1:17">
      <c r="A60" s="1" t="s">
        <v>435</v>
      </c>
      <c r="C60" s="11">
        <v>0</v>
      </c>
      <c r="D60" s="11"/>
      <c r="E60" s="11">
        <v>0</v>
      </c>
      <c r="F60" s="11"/>
      <c r="G60" s="11">
        <v>0</v>
      </c>
      <c r="H60" s="11"/>
      <c r="I60" s="11">
        <f t="shared" si="0"/>
        <v>0</v>
      </c>
      <c r="J60" s="11"/>
      <c r="K60" s="11">
        <v>5000000</v>
      </c>
      <c r="L60" s="11"/>
      <c r="M60" s="11">
        <v>266720131336</v>
      </c>
      <c r="N60" s="11"/>
      <c r="O60" s="11">
        <v>268801358424</v>
      </c>
      <c r="P60" s="11"/>
      <c r="Q60" s="11">
        <f t="shared" si="1"/>
        <v>-2081227088</v>
      </c>
    </row>
    <row r="61" spans="1:17">
      <c r="A61" s="1" t="s">
        <v>489</v>
      </c>
      <c r="C61" s="11">
        <v>0</v>
      </c>
      <c r="D61" s="11"/>
      <c r="E61" s="11">
        <v>0</v>
      </c>
      <c r="F61" s="11"/>
      <c r="G61" s="11">
        <v>0</v>
      </c>
      <c r="H61" s="11"/>
      <c r="I61" s="11">
        <f t="shared" si="0"/>
        <v>0</v>
      </c>
      <c r="J61" s="11"/>
      <c r="K61" s="11">
        <v>176558246</v>
      </c>
      <c r="L61" s="11"/>
      <c r="M61" s="11">
        <v>414255750663</v>
      </c>
      <c r="N61" s="11"/>
      <c r="O61" s="11">
        <v>405924200658</v>
      </c>
      <c r="P61" s="11"/>
      <c r="Q61" s="11">
        <f t="shared" si="1"/>
        <v>8331550005</v>
      </c>
    </row>
    <row r="62" spans="1:17">
      <c r="A62" s="1" t="s">
        <v>490</v>
      </c>
      <c r="C62" s="11">
        <v>0</v>
      </c>
      <c r="D62" s="11"/>
      <c r="E62" s="11">
        <v>0</v>
      </c>
      <c r="F62" s="11"/>
      <c r="G62" s="11">
        <v>0</v>
      </c>
      <c r="H62" s="11"/>
      <c r="I62" s="11">
        <f t="shared" si="0"/>
        <v>0</v>
      </c>
      <c r="J62" s="11"/>
      <c r="K62" s="11">
        <v>332059</v>
      </c>
      <c r="L62" s="11"/>
      <c r="M62" s="11">
        <v>4085167053</v>
      </c>
      <c r="N62" s="11"/>
      <c r="O62" s="11">
        <v>4085167053</v>
      </c>
      <c r="P62" s="11"/>
      <c r="Q62" s="11">
        <f t="shared" si="1"/>
        <v>0</v>
      </c>
    </row>
    <row r="63" spans="1:17">
      <c r="A63" s="1" t="s">
        <v>491</v>
      </c>
      <c r="C63" s="11">
        <v>0</v>
      </c>
      <c r="D63" s="11"/>
      <c r="E63" s="11">
        <v>0</v>
      </c>
      <c r="F63" s="11"/>
      <c r="G63" s="11">
        <v>0</v>
      </c>
      <c r="H63" s="11"/>
      <c r="I63" s="11">
        <f t="shared" si="0"/>
        <v>0</v>
      </c>
      <c r="J63" s="11"/>
      <c r="K63" s="11">
        <v>10853575</v>
      </c>
      <c r="L63" s="11"/>
      <c r="M63" s="11">
        <v>363755398710</v>
      </c>
      <c r="N63" s="11"/>
      <c r="O63" s="11">
        <v>357357580504</v>
      </c>
      <c r="P63" s="11"/>
      <c r="Q63" s="11">
        <f t="shared" si="1"/>
        <v>6397818206</v>
      </c>
    </row>
    <row r="64" spans="1:17">
      <c r="A64" s="1" t="s">
        <v>492</v>
      </c>
      <c r="C64" s="11">
        <v>0</v>
      </c>
      <c r="D64" s="11"/>
      <c r="E64" s="11">
        <v>0</v>
      </c>
      <c r="F64" s="11"/>
      <c r="G64" s="11">
        <v>0</v>
      </c>
      <c r="H64" s="11"/>
      <c r="I64" s="11">
        <f t="shared" si="0"/>
        <v>0</v>
      </c>
      <c r="J64" s="11"/>
      <c r="K64" s="11">
        <v>51054669</v>
      </c>
      <c r="L64" s="11"/>
      <c r="M64" s="11">
        <v>286667614883</v>
      </c>
      <c r="N64" s="11"/>
      <c r="O64" s="11">
        <v>278356489392</v>
      </c>
      <c r="P64" s="11"/>
      <c r="Q64" s="11">
        <f t="shared" si="1"/>
        <v>8311125491</v>
      </c>
    </row>
    <row r="65" spans="1:17">
      <c r="A65" s="1" t="s">
        <v>29</v>
      </c>
      <c r="C65" s="11">
        <v>0</v>
      </c>
      <c r="D65" s="11"/>
      <c r="E65" s="11">
        <v>0</v>
      </c>
      <c r="F65" s="11"/>
      <c r="G65" s="11">
        <v>0</v>
      </c>
      <c r="H65" s="11"/>
      <c r="I65" s="11">
        <f t="shared" si="0"/>
        <v>0</v>
      </c>
      <c r="J65" s="11"/>
      <c r="K65" s="11">
        <v>1557770</v>
      </c>
      <c r="L65" s="11"/>
      <c r="M65" s="11">
        <v>103427614561</v>
      </c>
      <c r="N65" s="11"/>
      <c r="O65" s="11">
        <v>60187901377</v>
      </c>
      <c r="P65" s="11"/>
      <c r="Q65" s="11">
        <f t="shared" si="1"/>
        <v>43239713184</v>
      </c>
    </row>
    <row r="66" spans="1:17">
      <c r="A66" s="1" t="s">
        <v>493</v>
      </c>
      <c r="C66" s="11">
        <v>0</v>
      </c>
      <c r="D66" s="11"/>
      <c r="E66" s="11">
        <v>0</v>
      </c>
      <c r="F66" s="11"/>
      <c r="G66" s="11">
        <v>0</v>
      </c>
      <c r="H66" s="11"/>
      <c r="I66" s="11">
        <f t="shared" si="0"/>
        <v>0</v>
      </c>
      <c r="J66" s="11"/>
      <c r="K66" s="11">
        <v>9127600</v>
      </c>
      <c r="L66" s="11"/>
      <c r="M66" s="11">
        <v>19697360800</v>
      </c>
      <c r="N66" s="11"/>
      <c r="O66" s="11">
        <v>19697360800</v>
      </c>
      <c r="P66" s="11"/>
      <c r="Q66" s="11">
        <f t="shared" si="1"/>
        <v>0</v>
      </c>
    </row>
    <row r="67" spans="1:17">
      <c r="A67" s="1" t="s">
        <v>431</v>
      </c>
      <c r="C67" s="11">
        <v>0</v>
      </c>
      <c r="D67" s="11"/>
      <c r="E67" s="11">
        <v>0</v>
      </c>
      <c r="F67" s="11"/>
      <c r="G67" s="11">
        <v>0</v>
      </c>
      <c r="H67" s="11"/>
      <c r="I67" s="11">
        <f t="shared" si="0"/>
        <v>0</v>
      </c>
      <c r="J67" s="11"/>
      <c r="K67" s="11">
        <v>44457712</v>
      </c>
      <c r="L67" s="11"/>
      <c r="M67" s="11">
        <v>339191352235</v>
      </c>
      <c r="N67" s="11"/>
      <c r="O67" s="11">
        <v>324965063583</v>
      </c>
      <c r="P67" s="11"/>
      <c r="Q67" s="11">
        <f t="shared" si="1"/>
        <v>14226288652</v>
      </c>
    </row>
    <row r="68" spans="1:17">
      <c r="A68" s="1" t="s">
        <v>494</v>
      </c>
      <c r="C68" s="11">
        <v>0</v>
      </c>
      <c r="D68" s="11"/>
      <c r="E68" s="11">
        <v>0</v>
      </c>
      <c r="F68" s="11"/>
      <c r="G68" s="11">
        <v>0</v>
      </c>
      <c r="H68" s="11"/>
      <c r="I68" s="11">
        <f t="shared" si="0"/>
        <v>0</v>
      </c>
      <c r="J68" s="11"/>
      <c r="K68" s="11">
        <v>6032331</v>
      </c>
      <c r="L68" s="11"/>
      <c r="M68" s="11">
        <v>214551086524</v>
      </c>
      <c r="N68" s="11"/>
      <c r="O68" s="11">
        <v>207146040518</v>
      </c>
      <c r="P68" s="11"/>
      <c r="Q68" s="11">
        <f t="shared" si="1"/>
        <v>7405046006</v>
      </c>
    </row>
    <row r="69" spans="1:17">
      <c r="A69" s="1" t="s">
        <v>442</v>
      </c>
      <c r="C69" s="11">
        <v>0</v>
      </c>
      <c r="D69" s="11"/>
      <c r="E69" s="11">
        <v>0</v>
      </c>
      <c r="F69" s="11"/>
      <c r="G69" s="11">
        <v>0</v>
      </c>
      <c r="H69" s="11"/>
      <c r="I69" s="11">
        <f t="shared" si="0"/>
        <v>0</v>
      </c>
      <c r="J69" s="11"/>
      <c r="K69" s="11">
        <v>23214223</v>
      </c>
      <c r="L69" s="11"/>
      <c r="M69" s="11">
        <v>945499626719</v>
      </c>
      <c r="N69" s="11"/>
      <c r="O69" s="11">
        <v>1009356853250</v>
      </c>
      <c r="P69" s="11"/>
      <c r="Q69" s="11">
        <f t="shared" si="1"/>
        <v>-63857226531</v>
      </c>
    </row>
    <row r="70" spans="1:17">
      <c r="A70" s="1" t="s">
        <v>495</v>
      </c>
      <c r="C70" s="11">
        <v>0</v>
      </c>
      <c r="D70" s="11"/>
      <c r="E70" s="11">
        <v>0</v>
      </c>
      <c r="F70" s="11"/>
      <c r="G70" s="11">
        <v>0</v>
      </c>
      <c r="H70" s="11"/>
      <c r="I70" s="11">
        <f t="shared" si="0"/>
        <v>0</v>
      </c>
      <c r="J70" s="11"/>
      <c r="K70" s="11">
        <v>2518551</v>
      </c>
      <c r="L70" s="11"/>
      <c r="M70" s="11">
        <v>36036036324</v>
      </c>
      <c r="N70" s="11"/>
      <c r="O70" s="11">
        <v>35818927481</v>
      </c>
      <c r="P70" s="11"/>
      <c r="Q70" s="11">
        <f t="shared" si="1"/>
        <v>217108843</v>
      </c>
    </row>
    <row r="71" spans="1:17">
      <c r="A71" s="1" t="s">
        <v>448</v>
      </c>
      <c r="C71" s="11">
        <v>0</v>
      </c>
      <c r="D71" s="11"/>
      <c r="E71" s="11">
        <v>0</v>
      </c>
      <c r="F71" s="11"/>
      <c r="G71" s="11">
        <v>0</v>
      </c>
      <c r="H71" s="11"/>
      <c r="I71" s="11">
        <f t="shared" si="0"/>
        <v>0</v>
      </c>
      <c r="J71" s="11"/>
      <c r="K71" s="11">
        <v>12547587</v>
      </c>
      <c r="L71" s="11"/>
      <c r="M71" s="11">
        <v>724441940340</v>
      </c>
      <c r="N71" s="11"/>
      <c r="O71" s="11">
        <v>780068085585</v>
      </c>
      <c r="P71" s="11"/>
      <c r="Q71" s="11">
        <f t="shared" si="1"/>
        <v>-55626145245</v>
      </c>
    </row>
    <row r="72" spans="1:17">
      <c r="A72" s="1" t="s">
        <v>496</v>
      </c>
      <c r="C72" s="11">
        <v>0</v>
      </c>
      <c r="D72" s="11"/>
      <c r="E72" s="11">
        <v>0</v>
      </c>
      <c r="F72" s="11"/>
      <c r="G72" s="11">
        <v>0</v>
      </c>
      <c r="H72" s="11"/>
      <c r="I72" s="11">
        <f t="shared" si="0"/>
        <v>0</v>
      </c>
      <c r="J72" s="11"/>
      <c r="K72" s="11">
        <v>14097168</v>
      </c>
      <c r="L72" s="11"/>
      <c r="M72" s="11">
        <v>96481454068</v>
      </c>
      <c r="N72" s="11"/>
      <c r="O72" s="11">
        <v>91385632800</v>
      </c>
      <c r="P72" s="11"/>
      <c r="Q72" s="11">
        <f t="shared" si="1"/>
        <v>5095821268</v>
      </c>
    </row>
    <row r="73" spans="1:17">
      <c r="A73" s="1" t="s">
        <v>23</v>
      </c>
      <c r="C73" s="11">
        <v>0</v>
      </c>
      <c r="D73" s="11"/>
      <c r="E73" s="11">
        <v>0</v>
      </c>
      <c r="F73" s="11"/>
      <c r="G73" s="11">
        <v>0</v>
      </c>
      <c r="H73" s="11"/>
      <c r="I73" s="11">
        <f t="shared" ref="I73:I136" si="2">E73-G73</f>
        <v>0</v>
      </c>
      <c r="J73" s="11"/>
      <c r="K73" s="11">
        <v>52788579</v>
      </c>
      <c r="L73" s="11"/>
      <c r="M73" s="11">
        <v>745975907155</v>
      </c>
      <c r="N73" s="11"/>
      <c r="O73" s="11">
        <v>727809583288</v>
      </c>
      <c r="P73" s="11"/>
      <c r="Q73" s="11">
        <f t="shared" ref="Q73:Q136" si="3">M73-O73</f>
        <v>18166323867</v>
      </c>
    </row>
    <row r="74" spans="1:17">
      <c r="A74" s="1" t="s">
        <v>497</v>
      </c>
      <c r="C74" s="11">
        <v>0</v>
      </c>
      <c r="D74" s="11"/>
      <c r="E74" s="11">
        <v>0</v>
      </c>
      <c r="F74" s="11"/>
      <c r="G74" s="11">
        <v>0</v>
      </c>
      <c r="H74" s="11"/>
      <c r="I74" s="11">
        <f t="shared" si="2"/>
        <v>0</v>
      </c>
      <c r="J74" s="11"/>
      <c r="K74" s="11">
        <v>907103374</v>
      </c>
      <c r="L74" s="11"/>
      <c r="M74" s="11">
        <v>10491572168745</v>
      </c>
      <c r="N74" s="11"/>
      <c r="O74" s="11">
        <v>9926939781148</v>
      </c>
      <c r="P74" s="11"/>
      <c r="Q74" s="11">
        <f t="shared" si="3"/>
        <v>564632387597</v>
      </c>
    </row>
    <row r="75" spans="1:17">
      <c r="A75" s="1" t="s">
        <v>189</v>
      </c>
      <c r="C75" s="11">
        <v>736380</v>
      </c>
      <c r="D75" s="11"/>
      <c r="E75" s="11">
        <v>736380000000</v>
      </c>
      <c r="F75" s="11"/>
      <c r="G75" s="11">
        <v>670752680398</v>
      </c>
      <c r="H75" s="11"/>
      <c r="I75" s="11">
        <f t="shared" si="2"/>
        <v>65627319602</v>
      </c>
      <c r="J75" s="11"/>
      <c r="K75" s="11">
        <v>736380</v>
      </c>
      <c r="L75" s="11"/>
      <c r="M75" s="11">
        <v>736380000000</v>
      </c>
      <c r="N75" s="11"/>
      <c r="O75" s="11">
        <v>670752680398</v>
      </c>
      <c r="P75" s="11"/>
      <c r="Q75" s="11">
        <f t="shared" si="3"/>
        <v>65627319602</v>
      </c>
    </row>
    <row r="76" spans="1:17">
      <c r="A76" s="1" t="s">
        <v>187</v>
      </c>
      <c r="C76" s="11">
        <v>7447</v>
      </c>
      <c r="D76" s="11"/>
      <c r="E76" s="11">
        <v>7447000000</v>
      </c>
      <c r="F76" s="11"/>
      <c r="G76" s="11">
        <v>6852860273</v>
      </c>
      <c r="H76" s="11"/>
      <c r="I76" s="11">
        <f t="shared" si="2"/>
        <v>594139727</v>
      </c>
      <c r="J76" s="11"/>
      <c r="K76" s="11">
        <v>7447</v>
      </c>
      <c r="L76" s="11"/>
      <c r="M76" s="11">
        <v>7447000000</v>
      </c>
      <c r="N76" s="11"/>
      <c r="O76" s="11">
        <v>6852860273</v>
      </c>
      <c r="P76" s="11"/>
      <c r="Q76" s="11">
        <f t="shared" si="3"/>
        <v>594139727</v>
      </c>
    </row>
    <row r="77" spans="1:17">
      <c r="A77" s="1" t="s">
        <v>236</v>
      </c>
      <c r="C77" s="11">
        <v>135240</v>
      </c>
      <c r="D77" s="11"/>
      <c r="E77" s="11">
        <v>135240000000</v>
      </c>
      <c r="F77" s="11"/>
      <c r="G77" s="11">
        <v>131230261627</v>
      </c>
      <c r="H77" s="11"/>
      <c r="I77" s="11">
        <f t="shared" si="2"/>
        <v>4009738373</v>
      </c>
      <c r="J77" s="11"/>
      <c r="K77" s="11">
        <v>170240</v>
      </c>
      <c r="L77" s="11"/>
      <c r="M77" s="11">
        <v>169354928000</v>
      </c>
      <c r="N77" s="11"/>
      <c r="O77" s="11">
        <v>165192544657</v>
      </c>
      <c r="P77" s="11"/>
      <c r="Q77" s="11">
        <f t="shared" si="3"/>
        <v>4162383343</v>
      </c>
    </row>
    <row r="78" spans="1:17">
      <c r="A78" s="1" t="s">
        <v>498</v>
      </c>
      <c r="C78" s="11">
        <v>2751720</v>
      </c>
      <c r="D78" s="11"/>
      <c r="E78" s="11">
        <v>2751720000000</v>
      </c>
      <c r="F78" s="11"/>
      <c r="G78" s="11">
        <v>2465808521857</v>
      </c>
      <c r="H78" s="11"/>
      <c r="I78" s="11">
        <f t="shared" si="2"/>
        <v>285911478143</v>
      </c>
      <c r="J78" s="11"/>
      <c r="K78" s="11">
        <v>2751720</v>
      </c>
      <c r="L78" s="11"/>
      <c r="M78" s="11">
        <v>2751720000000</v>
      </c>
      <c r="N78" s="11"/>
      <c r="O78" s="11">
        <v>2465808521857</v>
      </c>
      <c r="P78" s="11"/>
      <c r="Q78" s="11">
        <f t="shared" si="3"/>
        <v>285911478143</v>
      </c>
    </row>
    <row r="79" spans="1:17">
      <c r="A79" s="1" t="s">
        <v>207</v>
      </c>
      <c r="C79" s="11">
        <v>530717</v>
      </c>
      <c r="D79" s="11"/>
      <c r="E79" s="11">
        <v>494991594989</v>
      </c>
      <c r="F79" s="11"/>
      <c r="G79" s="11">
        <v>450085229323</v>
      </c>
      <c r="H79" s="11"/>
      <c r="I79" s="11">
        <f t="shared" si="2"/>
        <v>44906365666</v>
      </c>
      <c r="J79" s="11"/>
      <c r="K79" s="11">
        <v>642067</v>
      </c>
      <c r="L79" s="11"/>
      <c r="M79" s="11">
        <v>594987930398</v>
      </c>
      <c r="N79" s="11"/>
      <c r="O79" s="11">
        <v>543799903044</v>
      </c>
      <c r="P79" s="11"/>
      <c r="Q79" s="11">
        <f t="shared" si="3"/>
        <v>51188027354</v>
      </c>
    </row>
    <row r="80" spans="1:17">
      <c r="A80" s="1" t="s">
        <v>197</v>
      </c>
      <c r="C80" s="11">
        <v>850000</v>
      </c>
      <c r="D80" s="11"/>
      <c r="E80" s="11">
        <v>850000000000</v>
      </c>
      <c r="F80" s="11"/>
      <c r="G80" s="11">
        <v>776146260265</v>
      </c>
      <c r="H80" s="11"/>
      <c r="I80" s="11">
        <f t="shared" si="2"/>
        <v>73853739735</v>
      </c>
      <c r="J80" s="11"/>
      <c r="K80" s="11">
        <v>850000</v>
      </c>
      <c r="L80" s="11"/>
      <c r="M80" s="11">
        <v>850000000000</v>
      </c>
      <c r="N80" s="11"/>
      <c r="O80" s="11">
        <v>776146260265</v>
      </c>
      <c r="P80" s="11"/>
      <c r="Q80" s="11">
        <f t="shared" si="3"/>
        <v>73853739735</v>
      </c>
    </row>
    <row r="81" spans="1:17">
      <c r="A81" s="1" t="s">
        <v>200</v>
      </c>
      <c r="C81" s="11">
        <v>1180000</v>
      </c>
      <c r="D81" s="11"/>
      <c r="E81" s="11">
        <v>1180000000000</v>
      </c>
      <c r="F81" s="11"/>
      <c r="G81" s="11">
        <v>1050977010170</v>
      </c>
      <c r="H81" s="11"/>
      <c r="I81" s="11">
        <f t="shared" si="2"/>
        <v>129022989830</v>
      </c>
      <c r="J81" s="11"/>
      <c r="K81" s="11">
        <v>1180000</v>
      </c>
      <c r="L81" s="11"/>
      <c r="M81" s="11">
        <v>1180000000000</v>
      </c>
      <c r="N81" s="11"/>
      <c r="O81" s="11">
        <v>1050977010170</v>
      </c>
      <c r="P81" s="11"/>
      <c r="Q81" s="11">
        <f t="shared" si="3"/>
        <v>129022989830</v>
      </c>
    </row>
    <row r="82" spans="1:17">
      <c r="A82" s="1" t="s">
        <v>230</v>
      </c>
      <c r="C82" s="11">
        <v>1398800</v>
      </c>
      <c r="D82" s="11"/>
      <c r="E82" s="11">
        <v>1398800000000</v>
      </c>
      <c r="F82" s="11"/>
      <c r="G82" s="11">
        <v>1367216667499</v>
      </c>
      <c r="H82" s="11"/>
      <c r="I82" s="11">
        <f t="shared" si="2"/>
        <v>31583332501</v>
      </c>
      <c r="J82" s="11"/>
      <c r="K82" s="11">
        <v>1998800</v>
      </c>
      <c r="L82" s="11"/>
      <c r="M82" s="11">
        <v>1987907089750</v>
      </c>
      <c r="N82" s="11"/>
      <c r="O82" s="11">
        <v>1953669341579</v>
      </c>
      <c r="P82" s="11"/>
      <c r="Q82" s="11">
        <f t="shared" si="3"/>
        <v>34237748171</v>
      </c>
    </row>
    <row r="83" spans="1:17">
      <c r="A83" s="1" t="s">
        <v>133</v>
      </c>
      <c r="C83" s="11">
        <v>290886</v>
      </c>
      <c r="D83" s="11"/>
      <c r="E83" s="11">
        <v>290886000000</v>
      </c>
      <c r="F83" s="11"/>
      <c r="G83" s="11">
        <v>245732489141</v>
      </c>
      <c r="H83" s="11"/>
      <c r="I83" s="11">
        <f t="shared" si="2"/>
        <v>45153510859</v>
      </c>
      <c r="J83" s="11"/>
      <c r="K83" s="11">
        <v>746436</v>
      </c>
      <c r="L83" s="11"/>
      <c r="M83" s="11">
        <v>690879269097</v>
      </c>
      <c r="N83" s="11"/>
      <c r="O83" s="11">
        <v>630568594790</v>
      </c>
      <c r="P83" s="11"/>
      <c r="Q83" s="11">
        <f t="shared" si="3"/>
        <v>60310674307</v>
      </c>
    </row>
    <row r="84" spans="1:17">
      <c r="A84" s="1" t="s">
        <v>148</v>
      </c>
      <c r="C84" s="11">
        <v>92790</v>
      </c>
      <c r="D84" s="11"/>
      <c r="E84" s="11">
        <v>86588297013</v>
      </c>
      <c r="F84" s="11"/>
      <c r="G84" s="11">
        <v>86683488538</v>
      </c>
      <c r="H84" s="11"/>
      <c r="I84" s="11">
        <f t="shared" si="2"/>
        <v>-95191525</v>
      </c>
      <c r="J84" s="11"/>
      <c r="K84" s="11">
        <v>92790</v>
      </c>
      <c r="L84" s="11"/>
      <c r="M84" s="11">
        <v>86588297013</v>
      </c>
      <c r="N84" s="11"/>
      <c r="O84" s="11">
        <v>86683488538</v>
      </c>
      <c r="P84" s="11"/>
      <c r="Q84" s="11">
        <f t="shared" si="3"/>
        <v>-95191525</v>
      </c>
    </row>
    <row r="85" spans="1:17">
      <c r="A85" s="1" t="s">
        <v>184</v>
      </c>
      <c r="C85" s="11">
        <v>6841056</v>
      </c>
      <c r="D85" s="11"/>
      <c r="E85" s="11">
        <v>6841056000000</v>
      </c>
      <c r="F85" s="11"/>
      <c r="G85" s="11">
        <v>6054276876609</v>
      </c>
      <c r="H85" s="11"/>
      <c r="I85" s="11">
        <f t="shared" si="2"/>
        <v>786779123391</v>
      </c>
      <c r="J85" s="11"/>
      <c r="K85" s="11">
        <v>6841056</v>
      </c>
      <c r="L85" s="11"/>
      <c r="M85" s="11">
        <v>6841056000000</v>
      </c>
      <c r="N85" s="11"/>
      <c r="O85" s="11">
        <v>6054276876609</v>
      </c>
      <c r="P85" s="11"/>
      <c r="Q85" s="11">
        <f t="shared" si="3"/>
        <v>786779123391</v>
      </c>
    </row>
    <row r="86" spans="1:17">
      <c r="A86" s="1" t="s">
        <v>87</v>
      </c>
      <c r="C86" s="11">
        <v>300000</v>
      </c>
      <c r="D86" s="11"/>
      <c r="E86" s="11">
        <v>291346554038</v>
      </c>
      <c r="F86" s="11"/>
      <c r="G86" s="11">
        <v>245922286259</v>
      </c>
      <c r="H86" s="11"/>
      <c r="I86" s="11">
        <f t="shared" si="2"/>
        <v>45424267779</v>
      </c>
      <c r="J86" s="11"/>
      <c r="K86" s="11">
        <v>4247900</v>
      </c>
      <c r="L86" s="11"/>
      <c r="M86" s="11">
        <v>3580102690644</v>
      </c>
      <c r="N86" s="11"/>
      <c r="O86" s="11">
        <v>3472806022176</v>
      </c>
      <c r="P86" s="11"/>
      <c r="Q86" s="11">
        <f t="shared" si="3"/>
        <v>107296668468</v>
      </c>
    </row>
    <row r="87" spans="1:17">
      <c r="A87" s="1" t="s">
        <v>216</v>
      </c>
      <c r="C87" s="11">
        <v>240000</v>
      </c>
      <c r="D87" s="11"/>
      <c r="E87" s="11">
        <v>240000000000</v>
      </c>
      <c r="F87" s="11"/>
      <c r="G87" s="11">
        <v>234833299857</v>
      </c>
      <c r="H87" s="11"/>
      <c r="I87" s="11">
        <f t="shared" si="2"/>
        <v>5166700143</v>
      </c>
      <c r="J87" s="11"/>
      <c r="K87" s="11">
        <v>300000</v>
      </c>
      <c r="L87" s="11"/>
      <c r="M87" s="11">
        <v>299777983517</v>
      </c>
      <c r="N87" s="11"/>
      <c r="O87" s="11">
        <v>293541624821</v>
      </c>
      <c r="P87" s="11"/>
      <c r="Q87" s="11">
        <f t="shared" si="3"/>
        <v>6236358696</v>
      </c>
    </row>
    <row r="88" spans="1:17">
      <c r="A88" s="1" t="s">
        <v>190</v>
      </c>
      <c r="C88" s="11">
        <v>716337</v>
      </c>
      <c r="D88" s="11"/>
      <c r="E88" s="11">
        <v>694801485230</v>
      </c>
      <c r="F88" s="11"/>
      <c r="G88" s="11">
        <v>603105860294</v>
      </c>
      <c r="H88" s="11"/>
      <c r="I88" s="11">
        <f t="shared" si="2"/>
        <v>91695624936</v>
      </c>
      <c r="J88" s="11"/>
      <c r="K88" s="11">
        <v>716337</v>
      </c>
      <c r="L88" s="11"/>
      <c r="M88" s="11">
        <v>694801485230</v>
      </c>
      <c r="N88" s="11"/>
      <c r="O88" s="11">
        <v>603105860294</v>
      </c>
      <c r="P88" s="11"/>
      <c r="Q88" s="11">
        <f t="shared" si="3"/>
        <v>91695624936</v>
      </c>
    </row>
    <row r="89" spans="1:17">
      <c r="A89" s="1" t="s">
        <v>195</v>
      </c>
      <c r="C89" s="11">
        <v>559034</v>
      </c>
      <c r="D89" s="11"/>
      <c r="E89" s="11">
        <v>499980863600</v>
      </c>
      <c r="F89" s="11"/>
      <c r="G89" s="11">
        <v>462840029727</v>
      </c>
      <c r="H89" s="11"/>
      <c r="I89" s="11">
        <f t="shared" si="2"/>
        <v>37140833873</v>
      </c>
      <c r="J89" s="11"/>
      <c r="K89" s="11">
        <v>559034</v>
      </c>
      <c r="L89" s="11"/>
      <c r="M89" s="11">
        <v>499980863600</v>
      </c>
      <c r="N89" s="11"/>
      <c r="O89" s="11">
        <v>462840029727</v>
      </c>
      <c r="P89" s="11"/>
      <c r="Q89" s="11">
        <f t="shared" si="3"/>
        <v>37140833873</v>
      </c>
    </row>
    <row r="90" spans="1:17">
      <c r="A90" s="1" t="s">
        <v>102</v>
      </c>
      <c r="C90" s="11">
        <v>0</v>
      </c>
      <c r="D90" s="11"/>
      <c r="E90" s="11">
        <v>0</v>
      </c>
      <c r="F90" s="11"/>
      <c r="G90" s="11">
        <v>0</v>
      </c>
      <c r="H90" s="11"/>
      <c r="I90" s="11">
        <f t="shared" si="2"/>
        <v>0</v>
      </c>
      <c r="J90" s="11"/>
      <c r="K90" s="11">
        <v>1200</v>
      </c>
      <c r="L90" s="11"/>
      <c r="M90" s="11">
        <v>1013960712</v>
      </c>
      <c r="N90" s="11"/>
      <c r="O90" s="11">
        <v>963174825</v>
      </c>
      <c r="P90" s="11"/>
      <c r="Q90" s="11">
        <f t="shared" si="3"/>
        <v>50785887</v>
      </c>
    </row>
    <row r="91" spans="1:17">
      <c r="A91" s="1" t="s">
        <v>104</v>
      </c>
      <c r="C91" s="11">
        <v>0</v>
      </c>
      <c r="D91" s="11"/>
      <c r="E91" s="11">
        <v>0</v>
      </c>
      <c r="F91" s="11"/>
      <c r="G91" s="11">
        <v>0</v>
      </c>
      <c r="H91" s="11"/>
      <c r="I91" s="11">
        <f t="shared" si="2"/>
        <v>0</v>
      </c>
      <c r="J91" s="11"/>
      <c r="K91" s="11">
        <v>472000</v>
      </c>
      <c r="L91" s="11"/>
      <c r="M91" s="11">
        <v>300042899685</v>
      </c>
      <c r="N91" s="11"/>
      <c r="O91" s="11">
        <v>293624361911</v>
      </c>
      <c r="P91" s="11"/>
      <c r="Q91" s="11">
        <f t="shared" si="3"/>
        <v>6418537774</v>
      </c>
    </row>
    <row r="92" spans="1:17">
      <c r="A92" s="1" t="s">
        <v>499</v>
      </c>
      <c r="C92" s="11">
        <v>0</v>
      </c>
      <c r="D92" s="11"/>
      <c r="E92" s="11">
        <v>0</v>
      </c>
      <c r="F92" s="11"/>
      <c r="G92" s="11">
        <v>0</v>
      </c>
      <c r="H92" s="11"/>
      <c r="I92" s="11">
        <f t="shared" si="2"/>
        <v>0</v>
      </c>
      <c r="J92" s="11"/>
      <c r="K92" s="11">
        <v>1778850</v>
      </c>
      <c r="L92" s="11"/>
      <c r="M92" s="11">
        <v>1778850000000</v>
      </c>
      <c r="N92" s="11"/>
      <c r="O92" s="11">
        <v>1749741605415</v>
      </c>
      <c r="P92" s="11"/>
      <c r="Q92" s="11">
        <f t="shared" si="3"/>
        <v>29108394585</v>
      </c>
    </row>
    <row r="93" spans="1:17">
      <c r="A93" s="1" t="s">
        <v>500</v>
      </c>
      <c r="C93" s="11">
        <v>0</v>
      </c>
      <c r="D93" s="11"/>
      <c r="E93" s="11">
        <v>0</v>
      </c>
      <c r="F93" s="11"/>
      <c r="G93" s="11">
        <v>0</v>
      </c>
      <c r="H93" s="11"/>
      <c r="I93" s="11">
        <f t="shared" si="2"/>
        <v>0</v>
      </c>
      <c r="J93" s="11"/>
      <c r="K93" s="11">
        <v>1485300</v>
      </c>
      <c r="L93" s="11"/>
      <c r="M93" s="11">
        <v>1485300000000</v>
      </c>
      <c r="N93" s="11"/>
      <c r="O93" s="11">
        <v>1289870649938</v>
      </c>
      <c r="P93" s="11"/>
      <c r="Q93" s="11">
        <f t="shared" si="3"/>
        <v>195429350062</v>
      </c>
    </row>
    <row r="94" spans="1:17">
      <c r="A94" s="1" t="s">
        <v>501</v>
      </c>
      <c r="C94" s="11">
        <v>0</v>
      </c>
      <c r="D94" s="11"/>
      <c r="E94" s="11">
        <v>0</v>
      </c>
      <c r="F94" s="11"/>
      <c r="G94" s="11">
        <v>0</v>
      </c>
      <c r="H94" s="11"/>
      <c r="I94" s="11">
        <f t="shared" si="2"/>
        <v>0</v>
      </c>
      <c r="J94" s="11"/>
      <c r="K94" s="11">
        <v>500000</v>
      </c>
      <c r="L94" s="11"/>
      <c r="M94" s="11">
        <v>500000000000</v>
      </c>
      <c r="N94" s="11"/>
      <c r="O94" s="11">
        <v>460501265154</v>
      </c>
      <c r="P94" s="11"/>
      <c r="Q94" s="11">
        <f t="shared" si="3"/>
        <v>39498734846</v>
      </c>
    </row>
    <row r="95" spans="1:17">
      <c r="A95" s="1" t="s">
        <v>417</v>
      </c>
      <c r="C95" s="11">
        <v>0</v>
      </c>
      <c r="D95" s="11"/>
      <c r="E95" s="11">
        <v>0</v>
      </c>
      <c r="F95" s="11"/>
      <c r="G95" s="11">
        <v>0</v>
      </c>
      <c r="H95" s="11"/>
      <c r="I95" s="11">
        <f t="shared" si="2"/>
        <v>0</v>
      </c>
      <c r="J95" s="11"/>
      <c r="K95" s="11">
        <v>1700000</v>
      </c>
      <c r="L95" s="11"/>
      <c r="M95" s="11">
        <v>1700000000000</v>
      </c>
      <c r="N95" s="11"/>
      <c r="O95" s="11">
        <v>1697282227765</v>
      </c>
      <c r="P95" s="11"/>
      <c r="Q95" s="11">
        <f t="shared" si="3"/>
        <v>2717772235</v>
      </c>
    </row>
    <row r="96" spans="1:17">
      <c r="A96" s="1" t="s">
        <v>258</v>
      </c>
      <c r="C96" s="11">
        <v>0</v>
      </c>
      <c r="D96" s="11"/>
      <c r="E96" s="11">
        <v>0</v>
      </c>
      <c r="F96" s="11"/>
      <c r="G96" s="11">
        <v>0</v>
      </c>
      <c r="H96" s="11"/>
      <c r="I96" s="11">
        <f t="shared" si="2"/>
        <v>0</v>
      </c>
      <c r="J96" s="11"/>
      <c r="K96" s="11">
        <v>10000</v>
      </c>
      <c r="L96" s="11"/>
      <c r="M96" s="11">
        <v>9596128140</v>
      </c>
      <c r="N96" s="11"/>
      <c r="O96" s="11">
        <v>9561728862</v>
      </c>
      <c r="P96" s="11"/>
      <c r="Q96" s="11">
        <f t="shared" si="3"/>
        <v>34399278</v>
      </c>
    </row>
    <row r="97" spans="1:17">
      <c r="A97" s="1" t="s">
        <v>387</v>
      </c>
      <c r="C97" s="11">
        <v>0</v>
      </c>
      <c r="D97" s="11"/>
      <c r="E97" s="11">
        <v>0</v>
      </c>
      <c r="F97" s="11"/>
      <c r="G97" s="11">
        <v>0</v>
      </c>
      <c r="H97" s="11"/>
      <c r="I97" s="11">
        <f t="shared" si="2"/>
        <v>0</v>
      </c>
      <c r="J97" s="11"/>
      <c r="K97" s="11">
        <v>5066800</v>
      </c>
      <c r="L97" s="11"/>
      <c r="M97" s="11">
        <v>4982074078627</v>
      </c>
      <c r="N97" s="11"/>
      <c r="O97" s="11">
        <v>4959900988388</v>
      </c>
      <c r="P97" s="11"/>
      <c r="Q97" s="11">
        <f t="shared" si="3"/>
        <v>22173090239</v>
      </c>
    </row>
    <row r="98" spans="1:17">
      <c r="A98" s="1" t="s">
        <v>221</v>
      </c>
      <c r="C98" s="11">
        <v>0</v>
      </c>
      <c r="D98" s="11"/>
      <c r="E98" s="11">
        <v>0</v>
      </c>
      <c r="F98" s="11"/>
      <c r="G98" s="11">
        <v>0</v>
      </c>
      <c r="H98" s="11"/>
      <c r="I98" s="11">
        <f t="shared" si="2"/>
        <v>0</v>
      </c>
      <c r="J98" s="11"/>
      <c r="K98" s="11">
        <v>1914900</v>
      </c>
      <c r="L98" s="11"/>
      <c r="M98" s="11">
        <v>1745762439237</v>
      </c>
      <c r="N98" s="11"/>
      <c r="O98" s="11">
        <v>1792912668718</v>
      </c>
      <c r="P98" s="11"/>
      <c r="Q98" s="11">
        <f t="shared" si="3"/>
        <v>-47150229481</v>
      </c>
    </row>
    <row r="99" spans="1:17">
      <c r="A99" s="1" t="s">
        <v>206</v>
      </c>
      <c r="C99" s="11">
        <v>0</v>
      </c>
      <c r="D99" s="11"/>
      <c r="E99" s="11">
        <v>0</v>
      </c>
      <c r="F99" s="11"/>
      <c r="G99" s="11">
        <v>0</v>
      </c>
      <c r="H99" s="11"/>
      <c r="I99" s="11">
        <f t="shared" si="2"/>
        <v>0</v>
      </c>
      <c r="J99" s="11"/>
      <c r="K99" s="11">
        <v>205000</v>
      </c>
      <c r="L99" s="11"/>
      <c r="M99" s="11">
        <v>168094091125</v>
      </c>
      <c r="N99" s="11"/>
      <c r="O99" s="11">
        <v>164159828929</v>
      </c>
      <c r="P99" s="11"/>
      <c r="Q99" s="11">
        <f t="shared" si="3"/>
        <v>3934262196</v>
      </c>
    </row>
    <row r="100" spans="1:17">
      <c r="A100" s="1" t="s">
        <v>422</v>
      </c>
      <c r="C100" s="11">
        <v>0</v>
      </c>
      <c r="D100" s="11"/>
      <c r="E100" s="11">
        <v>0</v>
      </c>
      <c r="F100" s="11"/>
      <c r="G100" s="11">
        <v>0</v>
      </c>
      <c r="H100" s="11"/>
      <c r="I100" s="11">
        <f t="shared" si="2"/>
        <v>0</v>
      </c>
      <c r="J100" s="11"/>
      <c r="K100" s="11">
        <v>1000</v>
      </c>
      <c r="L100" s="11"/>
      <c r="M100" s="11">
        <v>1000000000</v>
      </c>
      <c r="N100" s="11"/>
      <c r="O100" s="11">
        <v>999961250</v>
      </c>
      <c r="P100" s="11"/>
      <c r="Q100" s="11">
        <f t="shared" si="3"/>
        <v>38750</v>
      </c>
    </row>
    <row r="101" spans="1:17">
      <c r="A101" s="1" t="s">
        <v>420</v>
      </c>
      <c r="C101" s="11">
        <v>0</v>
      </c>
      <c r="D101" s="11"/>
      <c r="E101" s="11">
        <v>0</v>
      </c>
      <c r="F101" s="11"/>
      <c r="G101" s="11">
        <v>0</v>
      </c>
      <c r="H101" s="11"/>
      <c r="I101" s="11">
        <f t="shared" si="2"/>
        <v>0</v>
      </c>
      <c r="J101" s="11"/>
      <c r="K101" s="11">
        <v>3497458</v>
      </c>
      <c r="L101" s="11"/>
      <c r="M101" s="11">
        <v>3497458000000</v>
      </c>
      <c r="N101" s="11"/>
      <c r="O101" s="11">
        <v>3447016987043</v>
      </c>
      <c r="P101" s="11"/>
      <c r="Q101" s="11">
        <f t="shared" si="3"/>
        <v>50441012957</v>
      </c>
    </row>
    <row r="102" spans="1:17">
      <c r="A102" s="1" t="s">
        <v>415</v>
      </c>
      <c r="C102" s="11">
        <v>0</v>
      </c>
      <c r="D102" s="11"/>
      <c r="E102" s="11">
        <v>0</v>
      </c>
      <c r="F102" s="11"/>
      <c r="G102" s="11">
        <v>0</v>
      </c>
      <c r="H102" s="11"/>
      <c r="I102" s="11">
        <f t="shared" si="2"/>
        <v>0</v>
      </c>
      <c r="J102" s="11"/>
      <c r="K102" s="11">
        <v>3975000</v>
      </c>
      <c r="L102" s="11"/>
      <c r="M102" s="11">
        <v>3975000000000</v>
      </c>
      <c r="N102" s="11"/>
      <c r="O102" s="11">
        <v>3969976970156</v>
      </c>
      <c r="P102" s="11"/>
      <c r="Q102" s="11">
        <f t="shared" si="3"/>
        <v>5023029844</v>
      </c>
    </row>
    <row r="103" spans="1:17">
      <c r="A103" s="1" t="s">
        <v>413</v>
      </c>
      <c r="C103" s="11">
        <v>0</v>
      </c>
      <c r="D103" s="11"/>
      <c r="E103" s="11">
        <v>0</v>
      </c>
      <c r="F103" s="11"/>
      <c r="G103" s="11">
        <v>0</v>
      </c>
      <c r="H103" s="11"/>
      <c r="I103" s="11">
        <f t="shared" si="2"/>
        <v>0</v>
      </c>
      <c r="J103" s="11"/>
      <c r="K103" s="11">
        <v>1000000</v>
      </c>
      <c r="L103" s="11"/>
      <c r="M103" s="11">
        <v>1000000000000</v>
      </c>
      <c r="N103" s="11"/>
      <c r="O103" s="11">
        <v>998711298437</v>
      </c>
      <c r="P103" s="11"/>
      <c r="Q103" s="11">
        <f t="shared" si="3"/>
        <v>1288701563</v>
      </c>
    </row>
    <row r="104" spans="1:17">
      <c r="A104" s="1" t="s">
        <v>502</v>
      </c>
      <c r="C104" s="11">
        <v>0</v>
      </c>
      <c r="D104" s="11"/>
      <c r="E104" s="11">
        <v>0</v>
      </c>
      <c r="F104" s="11"/>
      <c r="G104" s="11">
        <v>0</v>
      </c>
      <c r="H104" s="11"/>
      <c r="I104" s="11">
        <f t="shared" si="2"/>
        <v>0</v>
      </c>
      <c r="J104" s="11"/>
      <c r="K104" s="11">
        <v>3126396</v>
      </c>
      <c r="L104" s="11"/>
      <c r="M104" s="11">
        <v>3121979571310</v>
      </c>
      <c r="N104" s="11"/>
      <c r="O104" s="11">
        <v>3029905143717</v>
      </c>
      <c r="P104" s="11"/>
      <c r="Q104" s="11">
        <f t="shared" si="3"/>
        <v>92074427593</v>
      </c>
    </row>
    <row r="105" spans="1:17">
      <c r="A105" s="1" t="s">
        <v>503</v>
      </c>
      <c r="C105" s="11">
        <v>0</v>
      </c>
      <c r="D105" s="11"/>
      <c r="E105" s="11">
        <v>0</v>
      </c>
      <c r="F105" s="11"/>
      <c r="G105" s="11">
        <v>0</v>
      </c>
      <c r="H105" s="11"/>
      <c r="I105" s="11">
        <f t="shared" si="2"/>
        <v>0</v>
      </c>
      <c r="J105" s="11"/>
      <c r="K105" s="11">
        <v>442931</v>
      </c>
      <c r="L105" s="11"/>
      <c r="M105" s="11">
        <v>414914016309</v>
      </c>
      <c r="N105" s="11"/>
      <c r="O105" s="11">
        <v>370779053758</v>
      </c>
      <c r="P105" s="11"/>
      <c r="Q105" s="11">
        <f t="shared" si="3"/>
        <v>44134962551</v>
      </c>
    </row>
    <row r="106" spans="1:17">
      <c r="A106" s="1" t="s">
        <v>504</v>
      </c>
      <c r="C106" s="11">
        <v>0</v>
      </c>
      <c r="D106" s="11"/>
      <c r="E106" s="11">
        <v>0</v>
      </c>
      <c r="F106" s="11"/>
      <c r="G106" s="11">
        <v>0</v>
      </c>
      <c r="H106" s="11"/>
      <c r="I106" s="11">
        <f t="shared" si="2"/>
        <v>0</v>
      </c>
      <c r="J106" s="11"/>
      <c r="K106" s="11">
        <v>2600489</v>
      </c>
      <c r="L106" s="11"/>
      <c r="M106" s="11">
        <v>2391790087200</v>
      </c>
      <c r="N106" s="11"/>
      <c r="O106" s="11">
        <v>2345737380183</v>
      </c>
      <c r="P106" s="11"/>
      <c r="Q106" s="11">
        <f t="shared" si="3"/>
        <v>46052707017</v>
      </c>
    </row>
    <row r="107" spans="1:17">
      <c r="A107" s="1" t="s">
        <v>401</v>
      </c>
      <c r="C107" s="11">
        <v>0</v>
      </c>
      <c r="D107" s="11"/>
      <c r="E107" s="11">
        <v>0</v>
      </c>
      <c r="F107" s="11"/>
      <c r="G107" s="11">
        <v>0</v>
      </c>
      <c r="H107" s="11"/>
      <c r="I107" s="11">
        <f t="shared" si="2"/>
        <v>0</v>
      </c>
      <c r="J107" s="11"/>
      <c r="K107" s="11">
        <v>4000000</v>
      </c>
      <c r="L107" s="11"/>
      <c r="M107" s="11">
        <v>4121607500000</v>
      </c>
      <c r="N107" s="11"/>
      <c r="O107" s="11">
        <v>4017928299245</v>
      </c>
      <c r="P107" s="11"/>
      <c r="Q107" s="11">
        <f t="shared" si="3"/>
        <v>103679200755</v>
      </c>
    </row>
    <row r="108" spans="1:17">
      <c r="A108" s="1" t="s">
        <v>397</v>
      </c>
      <c r="C108" s="11">
        <v>0</v>
      </c>
      <c r="D108" s="11"/>
      <c r="E108" s="11">
        <v>0</v>
      </c>
      <c r="F108" s="11"/>
      <c r="G108" s="11">
        <v>0</v>
      </c>
      <c r="H108" s="11"/>
      <c r="I108" s="11">
        <f t="shared" si="2"/>
        <v>0</v>
      </c>
      <c r="J108" s="11"/>
      <c r="K108" s="11">
        <v>5000000</v>
      </c>
      <c r="L108" s="11"/>
      <c r="M108" s="11">
        <v>4839858756830</v>
      </c>
      <c r="N108" s="11"/>
      <c r="O108" s="11">
        <v>4817967607432</v>
      </c>
      <c r="P108" s="11"/>
      <c r="Q108" s="11">
        <f t="shared" si="3"/>
        <v>21891149398</v>
      </c>
    </row>
    <row r="109" spans="1:17">
      <c r="A109" s="1" t="s">
        <v>391</v>
      </c>
      <c r="C109" s="11">
        <v>0</v>
      </c>
      <c r="D109" s="11"/>
      <c r="E109" s="11">
        <v>0</v>
      </c>
      <c r="F109" s="11"/>
      <c r="G109" s="11">
        <v>0</v>
      </c>
      <c r="H109" s="11"/>
      <c r="I109" s="11">
        <f t="shared" si="2"/>
        <v>0</v>
      </c>
      <c r="J109" s="11"/>
      <c r="K109" s="11">
        <v>5840221</v>
      </c>
      <c r="L109" s="11"/>
      <c r="M109" s="11">
        <v>5760303233271</v>
      </c>
      <c r="N109" s="11"/>
      <c r="O109" s="11">
        <v>5758854044413</v>
      </c>
      <c r="P109" s="11"/>
      <c r="Q109" s="11">
        <f t="shared" si="3"/>
        <v>1449188858</v>
      </c>
    </row>
    <row r="110" spans="1:17">
      <c r="A110" s="1" t="s">
        <v>393</v>
      </c>
      <c r="C110" s="11">
        <v>0</v>
      </c>
      <c r="D110" s="11"/>
      <c r="E110" s="11">
        <v>0</v>
      </c>
      <c r="F110" s="11"/>
      <c r="G110" s="11">
        <v>0</v>
      </c>
      <c r="H110" s="11"/>
      <c r="I110" s="11">
        <f t="shared" si="2"/>
        <v>0</v>
      </c>
      <c r="J110" s="11"/>
      <c r="K110" s="11">
        <v>1011900</v>
      </c>
      <c r="L110" s="11"/>
      <c r="M110" s="11">
        <v>952429796994</v>
      </c>
      <c r="N110" s="11"/>
      <c r="O110" s="11">
        <v>971348918470</v>
      </c>
      <c r="P110" s="11"/>
      <c r="Q110" s="11">
        <f t="shared" si="3"/>
        <v>-18919121476</v>
      </c>
    </row>
    <row r="111" spans="1:17">
      <c r="A111" s="1" t="s">
        <v>505</v>
      </c>
      <c r="C111" s="11">
        <v>0</v>
      </c>
      <c r="D111" s="11"/>
      <c r="E111" s="11">
        <v>0</v>
      </c>
      <c r="F111" s="11"/>
      <c r="G111" s="11">
        <v>0</v>
      </c>
      <c r="H111" s="11"/>
      <c r="I111" s="11">
        <f t="shared" si="2"/>
        <v>0</v>
      </c>
      <c r="J111" s="11"/>
      <c r="K111" s="11">
        <v>2500000</v>
      </c>
      <c r="L111" s="11"/>
      <c r="M111" s="11">
        <v>2500000000000</v>
      </c>
      <c r="N111" s="11"/>
      <c r="O111" s="11">
        <v>2246490445121</v>
      </c>
      <c r="P111" s="11"/>
      <c r="Q111" s="11">
        <f t="shared" si="3"/>
        <v>253509554879</v>
      </c>
    </row>
    <row r="112" spans="1:17">
      <c r="A112" s="1" t="s">
        <v>506</v>
      </c>
      <c r="C112" s="11">
        <v>0</v>
      </c>
      <c r="D112" s="11"/>
      <c r="E112" s="11">
        <v>0</v>
      </c>
      <c r="F112" s="11"/>
      <c r="G112" s="11">
        <v>0</v>
      </c>
      <c r="H112" s="11"/>
      <c r="I112" s="11">
        <f t="shared" si="2"/>
        <v>0</v>
      </c>
      <c r="J112" s="11"/>
      <c r="K112" s="11">
        <v>9381157</v>
      </c>
      <c r="L112" s="11"/>
      <c r="M112" s="11">
        <v>9375706051388</v>
      </c>
      <c r="N112" s="11"/>
      <c r="O112" s="11">
        <v>8064080695903</v>
      </c>
      <c r="P112" s="11"/>
      <c r="Q112" s="11">
        <f t="shared" si="3"/>
        <v>1311625355485</v>
      </c>
    </row>
    <row r="113" spans="1:17">
      <c r="A113" s="1" t="s">
        <v>270</v>
      </c>
      <c r="C113" s="11">
        <v>0</v>
      </c>
      <c r="D113" s="11"/>
      <c r="E113" s="11">
        <v>0</v>
      </c>
      <c r="F113" s="11"/>
      <c r="G113" s="11">
        <v>0</v>
      </c>
      <c r="H113" s="11"/>
      <c r="I113" s="11">
        <f t="shared" si="2"/>
        <v>0</v>
      </c>
      <c r="J113" s="11"/>
      <c r="K113" s="11">
        <v>626820</v>
      </c>
      <c r="L113" s="11"/>
      <c r="M113" s="11">
        <v>364839423559</v>
      </c>
      <c r="N113" s="11"/>
      <c r="O113" s="11">
        <v>344719623709</v>
      </c>
      <c r="P113" s="11"/>
      <c r="Q113" s="11">
        <f t="shared" si="3"/>
        <v>20119799850</v>
      </c>
    </row>
    <row r="114" spans="1:17">
      <c r="A114" s="1" t="s">
        <v>224</v>
      </c>
      <c r="C114" s="11">
        <v>0</v>
      </c>
      <c r="D114" s="11"/>
      <c r="E114" s="11">
        <v>0</v>
      </c>
      <c r="F114" s="11"/>
      <c r="G114" s="11">
        <v>0</v>
      </c>
      <c r="H114" s="11"/>
      <c r="I114" s="11">
        <f t="shared" si="2"/>
        <v>0</v>
      </c>
      <c r="J114" s="11"/>
      <c r="K114" s="11">
        <v>227000</v>
      </c>
      <c r="L114" s="11"/>
      <c r="M114" s="11">
        <v>204197606381</v>
      </c>
      <c r="N114" s="11"/>
      <c r="O114" s="11">
        <v>199927980000</v>
      </c>
      <c r="P114" s="11"/>
      <c r="Q114" s="11">
        <f t="shared" si="3"/>
        <v>4269626381</v>
      </c>
    </row>
    <row r="115" spans="1:17">
      <c r="A115" s="1" t="s">
        <v>424</v>
      </c>
      <c r="C115" s="11">
        <v>0</v>
      </c>
      <c r="D115" s="11"/>
      <c r="E115" s="11">
        <v>0</v>
      </c>
      <c r="F115" s="11"/>
      <c r="G115" s="11">
        <v>0</v>
      </c>
      <c r="H115" s="11"/>
      <c r="I115" s="11">
        <f t="shared" si="2"/>
        <v>0</v>
      </c>
      <c r="J115" s="11"/>
      <c r="K115" s="11">
        <v>979500</v>
      </c>
      <c r="L115" s="11"/>
      <c r="M115" s="11">
        <v>979500000000</v>
      </c>
      <c r="N115" s="11"/>
      <c r="O115" s="11">
        <v>968929889011</v>
      </c>
      <c r="P115" s="11"/>
      <c r="Q115" s="11">
        <f t="shared" si="3"/>
        <v>10570110989</v>
      </c>
    </row>
    <row r="116" spans="1:17">
      <c r="A116" s="1" t="s">
        <v>411</v>
      </c>
      <c r="C116" s="11">
        <v>0</v>
      </c>
      <c r="D116" s="11"/>
      <c r="E116" s="11">
        <v>0</v>
      </c>
      <c r="F116" s="11"/>
      <c r="G116" s="11">
        <v>0</v>
      </c>
      <c r="H116" s="11"/>
      <c r="I116" s="11">
        <f t="shared" si="2"/>
        <v>0</v>
      </c>
      <c r="J116" s="11"/>
      <c r="K116" s="11">
        <v>1000000</v>
      </c>
      <c r="L116" s="11"/>
      <c r="M116" s="11">
        <v>1000000000000</v>
      </c>
      <c r="N116" s="11"/>
      <c r="O116" s="11">
        <v>996489384540</v>
      </c>
      <c r="P116" s="11"/>
      <c r="Q116" s="11">
        <f t="shared" si="3"/>
        <v>3510615460</v>
      </c>
    </row>
    <row r="117" spans="1:17">
      <c r="A117" s="1" t="s">
        <v>507</v>
      </c>
      <c r="C117" s="11">
        <v>0</v>
      </c>
      <c r="D117" s="11"/>
      <c r="E117" s="11">
        <v>0</v>
      </c>
      <c r="F117" s="11"/>
      <c r="G117" s="11">
        <v>0</v>
      </c>
      <c r="H117" s="11"/>
      <c r="I117" s="11">
        <f t="shared" si="2"/>
        <v>0</v>
      </c>
      <c r="J117" s="11"/>
      <c r="K117" s="11">
        <v>2989603</v>
      </c>
      <c r="L117" s="11"/>
      <c r="M117" s="11">
        <v>2989603000000</v>
      </c>
      <c r="N117" s="11"/>
      <c r="O117" s="11">
        <v>2839999544264</v>
      </c>
      <c r="P117" s="11"/>
      <c r="Q117" s="11">
        <f t="shared" si="3"/>
        <v>149603455736</v>
      </c>
    </row>
    <row r="118" spans="1:17">
      <c r="A118" s="1" t="s">
        <v>114</v>
      </c>
      <c r="C118" s="11">
        <v>0</v>
      </c>
      <c r="D118" s="11"/>
      <c r="E118" s="11">
        <v>0</v>
      </c>
      <c r="F118" s="11"/>
      <c r="G118" s="11">
        <v>0</v>
      </c>
      <c r="H118" s="11"/>
      <c r="I118" s="11">
        <f t="shared" si="2"/>
        <v>0</v>
      </c>
      <c r="J118" s="11"/>
      <c r="K118" s="11">
        <v>4021430</v>
      </c>
      <c r="L118" s="11"/>
      <c r="M118" s="11">
        <v>2762946157477</v>
      </c>
      <c r="N118" s="11"/>
      <c r="O118" s="11">
        <v>2676145588311</v>
      </c>
      <c r="P118" s="11"/>
      <c r="Q118" s="11">
        <f t="shared" si="3"/>
        <v>86800569166</v>
      </c>
    </row>
    <row r="119" spans="1:17">
      <c r="A119" s="1" t="s">
        <v>395</v>
      </c>
      <c r="C119" s="11">
        <v>0</v>
      </c>
      <c r="D119" s="11"/>
      <c r="E119" s="11">
        <v>0</v>
      </c>
      <c r="F119" s="11"/>
      <c r="G119" s="11">
        <v>0</v>
      </c>
      <c r="H119" s="11"/>
      <c r="I119" s="11">
        <f t="shared" si="2"/>
        <v>0</v>
      </c>
      <c r="J119" s="11"/>
      <c r="K119" s="11">
        <v>6000000</v>
      </c>
      <c r="L119" s="11"/>
      <c r="M119" s="11">
        <v>5939680967129</v>
      </c>
      <c r="N119" s="11"/>
      <c r="O119" s="11">
        <v>5812964738887</v>
      </c>
      <c r="P119" s="11"/>
      <c r="Q119" s="11">
        <f t="shared" si="3"/>
        <v>126716228242</v>
      </c>
    </row>
    <row r="120" spans="1:17">
      <c r="A120" s="1" t="s">
        <v>508</v>
      </c>
      <c r="C120" s="11">
        <v>0</v>
      </c>
      <c r="D120" s="11"/>
      <c r="E120" s="11">
        <v>0</v>
      </c>
      <c r="F120" s="11"/>
      <c r="G120" s="11">
        <v>0</v>
      </c>
      <c r="H120" s="11"/>
      <c r="I120" s="11">
        <f t="shared" si="2"/>
        <v>0</v>
      </c>
      <c r="J120" s="11"/>
      <c r="K120" s="11">
        <v>4532621</v>
      </c>
      <c r="L120" s="11"/>
      <c r="M120" s="11">
        <v>4532615736301</v>
      </c>
      <c r="N120" s="11"/>
      <c r="O120" s="11">
        <v>3992038532501</v>
      </c>
      <c r="P120" s="11"/>
      <c r="Q120" s="11">
        <f t="shared" si="3"/>
        <v>540577203800</v>
      </c>
    </row>
    <row r="121" spans="1:17">
      <c r="A121" s="1" t="s">
        <v>509</v>
      </c>
      <c r="C121" s="11">
        <v>0</v>
      </c>
      <c r="D121" s="11"/>
      <c r="E121" s="11">
        <v>0</v>
      </c>
      <c r="F121" s="11"/>
      <c r="G121" s="11">
        <v>0</v>
      </c>
      <c r="H121" s="11"/>
      <c r="I121" s="11">
        <f t="shared" si="2"/>
        <v>0</v>
      </c>
      <c r="J121" s="11"/>
      <c r="K121" s="11">
        <v>979420</v>
      </c>
      <c r="L121" s="11"/>
      <c r="M121" s="11">
        <v>960296813518</v>
      </c>
      <c r="N121" s="11"/>
      <c r="O121" s="11">
        <v>897834566416</v>
      </c>
      <c r="P121" s="11"/>
      <c r="Q121" s="11">
        <f t="shared" si="3"/>
        <v>62462247102</v>
      </c>
    </row>
    <row r="122" spans="1:17">
      <c r="A122" s="1" t="s">
        <v>239</v>
      </c>
      <c r="C122" s="11">
        <v>0</v>
      </c>
      <c r="D122" s="11"/>
      <c r="E122" s="11">
        <v>0</v>
      </c>
      <c r="F122" s="11"/>
      <c r="G122" s="11">
        <v>0</v>
      </c>
      <c r="H122" s="11"/>
      <c r="I122" s="11">
        <f t="shared" si="2"/>
        <v>0</v>
      </c>
      <c r="J122" s="11"/>
      <c r="K122" s="11">
        <v>1500</v>
      </c>
      <c r="L122" s="11"/>
      <c r="M122" s="11">
        <v>1499941875</v>
      </c>
      <c r="N122" s="11"/>
      <c r="O122" s="11">
        <v>1448412872</v>
      </c>
      <c r="P122" s="11"/>
      <c r="Q122" s="11">
        <f t="shared" si="3"/>
        <v>51529003</v>
      </c>
    </row>
    <row r="123" spans="1:17">
      <c r="A123" s="1" t="s">
        <v>151</v>
      </c>
      <c r="C123" s="11">
        <v>0</v>
      </c>
      <c r="D123" s="11"/>
      <c r="E123" s="11">
        <v>0</v>
      </c>
      <c r="F123" s="11"/>
      <c r="G123" s="11">
        <v>0</v>
      </c>
      <c r="H123" s="11"/>
      <c r="I123" s="11">
        <f t="shared" si="2"/>
        <v>0</v>
      </c>
      <c r="J123" s="11"/>
      <c r="K123" s="11">
        <v>20935</v>
      </c>
      <c r="L123" s="11"/>
      <c r="M123" s="11">
        <v>19999979664</v>
      </c>
      <c r="N123" s="11"/>
      <c r="O123" s="11">
        <v>20302059783</v>
      </c>
      <c r="P123" s="11"/>
      <c r="Q123" s="11">
        <f t="shared" si="3"/>
        <v>-302080119</v>
      </c>
    </row>
    <row r="124" spans="1:17">
      <c r="A124" s="1" t="s">
        <v>399</v>
      </c>
      <c r="C124" s="11">
        <v>0</v>
      </c>
      <c r="D124" s="11"/>
      <c r="E124" s="11">
        <v>0</v>
      </c>
      <c r="F124" s="11"/>
      <c r="G124" s="11">
        <v>0</v>
      </c>
      <c r="H124" s="11"/>
      <c r="I124" s="11">
        <f t="shared" si="2"/>
        <v>0</v>
      </c>
      <c r="J124" s="11"/>
      <c r="K124" s="11">
        <v>7958900</v>
      </c>
      <c r="L124" s="11"/>
      <c r="M124" s="11">
        <v>7812607535084</v>
      </c>
      <c r="N124" s="11"/>
      <c r="O124" s="11">
        <v>7741385710879</v>
      </c>
      <c r="P124" s="11"/>
      <c r="Q124" s="11">
        <f t="shared" si="3"/>
        <v>71221824205</v>
      </c>
    </row>
    <row r="125" spans="1:17">
      <c r="A125" s="1" t="s">
        <v>108</v>
      </c>
      <c r="C125" s="11">
        <v>0</v>
      </c>
      <c r="D125" s="11"/>
      <c r="E125" s="11">
        <v>0</v>
      </c>
      <c r="F125" s="11"/>
      <c r="G125" s="11">
        <v>0</v>
      </c>
      <c r="H125" s="11"/>
      <c r="I125" s="11">
        <f t="shared" si="2"/>
        <v>0</v>
      </c>
      <c r="J125" s="11"/>
      <c r="K125" s="11">
        <v>1565100</v>
      </c>
      <c r="L125" s="11"/>
      <c r="M125" s="11">
        <v>1110730565187</v>
      </c>
      <c r="N125" s="11"/>
      <c r="O125" s="11">
        <v>1059771998299</v>
      </c>
      <c r="P125" s="11"/>
      <c r="Q125" s="11">
        <f t="shared" si="3"/>
        <v>50958566888</v>
      </c>
    </row>
    <row r="126" spans="1:17">
      <c r="A126" s="1" t="s">
        <v>510</v>
      </c>
      <c r="C126" s="11">
        <v>0</v>
      </c>
      <c r="D126" s="11"/>
      <c r="E126" s="11">
        <v>0</v>
      </c>
      <c r="F126" s="11"/>
      <c r="G126" s="11">
        <v>0</v>
      </c>
      <c r="H126" s="11"/>
      <c r="I126" s="11">
        <f t="shared" si="2"/>
        <v>0</v>
      </c>
      <c r="J126" s="11"/>
      <c r="K126" s="11">
        <v>420000</v>
      </c>
      <c r="L126" s="11"/>
      <c r="M126" s="11">
        <v>420000000000</v>
      </c>
      <c r="N126" s="11"/>
      <c r="O126" s="11">
        <v>393978324185</v>
      </c>
      <c r="P126" s="11"/>
      <c r="Q126" s="11">
        <f t="shared" si="3"/>
        <v>26021675815</v>
      </c>
    </row>
    <row r="127" spans="1:17">
      <c r="A127" s="1" t="s">
        <v>409</v>
      </c>
      <c r="C127" s="11">
        <v>0</v>
      </c>
      <c r="D127" s="11"/>
      <c r="E127" s="11">
        <v>0</v>
      </c>
      <c r="F127" s="11"/>
      <c r="G127" s="11">
        <v>0</v>
      </c>
      <c r="H127" s="11"/>
      <c r="I127" s="11">
        <f t="shared" si="2"/>
        <v>0</v>
      </c>
      <c r="J127" s="11"/>
      <c r="K127" s="11">
        <v>4721729</v>
      </c>
      <c r="L127" s="11"/>
      <c r="M127" s="11">
        <v>4721729000000</v>
      </c>
      <c r="N127" s="11"/>
      <c r="O127" s="11">
        <v>4705804398527</v>
      </c>
      <c r="P127" s="11"/>
      <c r="Q127" s="11">
        <f t="shared" si="3"/>
        <v>15924601473</v>
      </c>
    </row>
    <row r="128" spans="1:17">
      <c r="A128" s="1" t="s">
        <v>405</v>
      </c>
      <c r="C128" s="11">
        <v>0</v>
      </c>
      <c r="D128" s="11"/>
      <c r="E128" s="11">
        <v>0</v>
      </c>
      <c r="F128" s="11"/>
      <c r="G128" s="11">
        <v>0</v>
      </c>
      <c r="H128" s="11"/>
      <c r="I128" s="11">
        <f t="shared" si="2"/>
        <v>0</v>
      </c>
      <c r="J128" s="11"/>
      <c r="K128" s="11">
        <v>7206051</v>
      </c>
      <c r="L128" s="11"/>
      <c r="M128" s="11">
        <v>7206051000000</v>
      </c>
      <c r="N128" s="11"/>
      <c r="O128" s="11">
        <v>7134150190859</v>
      </c>
      <c r="P128" s="11"/>
      <c r="Q128" s="11">
        <f t="shared" si="3"/>
        <v>71900809141</v>
      </c>
    </row>
    <row r="129" spans="1:17">
      <c r="A129" s="1" t="s">
        <v>252</v>
      </c>
      <c r="C129" s="11">
        <v>0</v>
      </c>
      <c r="D129" s="11"/>
      <c r="E129" s="11">
        <v>0</v>
      </c>
      <c r="F129" s="11"/>
      <c r="G129" s="11">
        <v>0</v>
      </c>
      <c r="H129" s="11"/>
      <c r="I129" s="11">
        <f t="shared" si="2"/>
        <v>0</v>
      </c>
      <c r="J129" s="11"/>
      <c r="K129" s="11">
        <v>130000</v>
      </c>
      <c r="L129" s="11"/>
      <c r="M129" s="11">
        <v>123181426565</v>
      </c>
      <c r="N129" s="11"/>
      <c r="O129" s="11">
        <v>123148127825</v>
      </c>
      <c r="P129" s="11"/>
      <c r="Q129" s="11">
        <f t="shared" si="3"/>
        <v>33298740</v>
      </c>
    </row>
    <row r="130" spans="1:17">
      <c r="A130" s="1" t="s">
        <v>173</v>
      </c>
      <c r="C130" s="11">
        <v>0</v>
      </c>
      <c r="D130" s="11"/>
      <c r="E130" s="11">
        <v>0</v>
      </c>
      <c r="F130" s="11"/>
      <c r="G130" s="11">
        <v>0</v>
      </c>
      <c r="H130" s="11"/>
      <c r="I130" s="11">
        <f t="shared" si="2"/>
        <v>0</v>
      </c>
      <c r="J130" s="11"/>
      <c r="K130" s="11">
        <v>5000000</v>
      </c>
      <c r="L130" s="11"/>
      <c r="M130" s="11">
        <v>4810241875000</v>
      </c>
      <c r="N130" s="11"/>
      <c r="O130" s="11">
        <v>4769040192531</v>
      </c>
      <c r="P130" s="11"/>
      <c r="Q130" s="11">
        <f t="shared" si="3"/>
        <v>41201682469</v>
      </c>
    </row>
    <row r="131" spans="1:17">
      <c r="A131" s="1" t="s">
        <v>219</v>
      </c>
      <c r="C131" s="11">
        <v>0</v>
      </c>
      <c r="D131" s="11"/>
      <c r="E131" s="11">
        <v>0</v>
      </c>
      <c r="F131" s="11"/>
      <c r="G131" s="11">
        <v>0</v>
      </c>
      <c r="H131" s="11"/>
      <c r="I131" s="11">
        <f t="shared" si="2"/>
        <v>0</v>
      </c>
      <c r="J131" s="11"/>
      <c r="K131" s="11">
        <v>4844200</v>
      </c>
      <c r="L131" s="11"/>
      <c r="M131" s="11">
        <v>4532182536484</v>
      </c>
      <c r="N131" s="11"/>
      <c r="O131" s="11">
        <v>4670171734461</v>
      </c>
      <c r="P131" s="11"/>
      <c r="Q131" s="11">
        <f t="shared" si="3"/>
        <v>-137989197977</v>
      </c>
    </row>
    <row r="132" spans="1:17">
      <c r="A132" s="1" t="s">
        <v>267</v>
      </c>
      <c r="C132" s="11">
        <v>0</v>
      </c>
      <c r="D132" s="11"/>
      <c r="E132" s="11">
        <v>0</v>
      </c>
      <c r="F132" s="11"/>
      <c r="G132" s="11">
        <v>0</v>
      </c>
      <c r="H132" s="11"/>
      <c r="I132" s="11">
        <f t="shared" si="2"/>
        <v>0</v>
      </c>
      <c r="J132" s="11"/>
      <c r="K132" s="11">
        <v>151900</v>
      </c>
      <c r="L132" s="11"/>
      <c r="M132" s="11">
        <v>100830481931</v>
      </c>
      <c r="N132" s="11"/>
      <c r="O132" s="11">
        <v>89464174455</v>
      </c>
      <c r="P132" s="11"/>
      <c r="Q132" s="11">
        <f t="shared" si="3"/>
        <v>11366307476</v>
      </c>
    </row>
    <row r="133" spans="1:17">
      <c r="A133" s="1" t="s">
        <v>511</v>
      </c>
      <c r="C133" s="11">
        <v>0</v>
      </c>
      <c r="D133" s="11"/>
      <c r="E133" s="11">
        <v>0</v>
      </c>
      <c r="F133" s="11"/>
      <c r="G133" s="11">
        <v>0</v>
      </c>
      <c r="H133" s="11"/>
      <c r="I133" s="11">
        <f t="shared" si="2"/>
        <v>0</v>
      </c>
      <c r="J133" s="11"/>
      <c r="K133" s="11">
        <v>540000</v>
      </c>
      <c r="L133" s="11"/>
      <c r="M133" s="11">
        <v>390665498164</v>
      </c>
      <c r="N133" s="11"/>
      <c r="O133" s="11">
        <v>368558150247</v>
      </c>
      <c r="P133" s="11"/>
      <c r="Q133" s="11">
        <f t="shared" si="3"/>
        <v>22107347917</v>
      </c>
    </row>
    <row r="134" spans="1:17">
      <c r="A134" s="1" t="s">
        <v>512</v>
      </c>
      <c r="C134" s="11">
        <v>0</v>
      </c>
      <c r="D134" s="11"/>
      <c r="E134" s="11">
        <v>0</v>
      </c>
      <c r="F134" s="11"/>
      <c r="G134" s="11">
        <v>0</v>
      </c>
      <c r="H134" s="11"/>
      <c r="I134" s="11">
        <f t="shared" si="2"/>
        <v>0</v>
      </c>
      <c r="J134" s="11"/>
      <c r="K134" s="11">
        <v>2709000</v>
      </c>
      <c r="L134" s="11"/>
      <c r="M134" s="11">
        <v>2709000000000</v>
      </c>
      <c r="N134" s="11"/>
      <c r="O134" s="11">
        <v>2431551673374</v>
      </c>
      <c r="P134" s="11"/>
      <c r="Q134" s="11">
        <f t="shared" si="3"/>
        <v>277448326626</v>
      </c>
    </row>
    <row r="135" spans="1:17">
      <c r="A135" s="1" t="s">
        <v>416</v>
      </c>
      <c r="C135" s="11">
        <v>0</v>
      </c>
      <c r="D135" s="11"/>
      <c r="E135" s="11">
        <v>0</v>
      </c>
      <c r="F135" s="11"/>
      <c r="G135" s="11">
        <v>0</v>
      </c>
      <c r="H135" s="11"/>
      <c r="I135" s="11">
        <f t="shared" si="2"/>
        <v>0</v>
      </c>
      <c r="J135" s="11"/>
      <c r="K135" s="11">
        <v>726612</v>
      </c>
      <c r="L135" s="11"/>
      <c r="M135" s="11">
        <v>726612000000</v>
      </c>
      <c r="N135" s="11"/>
      <c r="O135" s="11">
        <v>725675613980</v>
      </c>
      <c r="P135" s="11"/>
      <c r="Q135" s="11">
        <f t="shared" si="3"/>
        <v>936386020</v>
      </c>
    </row>
    <row r="136" spans="1:17">
      <c r="A136" s="1" t="s">
        <v>69</v>
      </c>
      <c r="C136" s="11">
        <v>0</v>
      </c>
      <c r="D136" s="11"/>
      <c r="E136" s="11">
        <v>0</v>
      </c>
      <c r="F136" s="11"/>
      <c r="G136" s="11">
        <v>0</v>
      </c>
      <c r="H136" s="11"/>
      <c r="I136" s="11">
        <f t="shared" si="2"/>
        <v>0</v>
      </c>
      <c r="J136" s="11"/>
      <c r="K136" s="11">
        <v>6278404</v>
      </c>
      <c r="L136" s="11"/>
      <c r="M136" s="11">
        <v>6024397434586</v>
      </c>
      <c r="N136" s="11"/>
      <c r="O136" s="11">
        <v>6024499155724</v>
      </c>
      <c r="P136" s="11"/>
      <c r="Q136" s="11">
        <f t="shared" si="3"/>
        <v>-101721138</v>
      </c>
    </row>
    <row r="137" spans="1:17">
      <c r="A137" s="1" t="s">
        <v>155</v>
      </c>
      <c r="C137" s="11">
        <v>0</v>
      </c>
      <c r="D137" s="11"/>
      <c r="E137" s="11">
        <v>0</v>
      </c>
      <c r="F137" s="11"/>
      <c r="G137" s="11">
        <v>0</v>
      </c>
      <c r="H137" s="11"/>
      <c r="I137" s="11">
        <f t="shared" ref="I137:I153" si="4">E137-G137</f>
        <v>0</v>
      </c>
      <c r="J137" s="11"/>
      <c r="K137" s="11">
        <v>636575</v>
      </c>
      <c r="L137" s="11"/>
      <c r="M137" s="11">
        <v>618629928077</v>
      </c>
      <c r="N137" s="11"/>
      <c r="O137" s="11">
        <v>619792811723</v>
      </c>
      <c r="P137" s="11"/>
      <c r="Q137" s="11">
        <f t="shared" ref="Q137:Q153" si="5">M137-O137</f>
        <v>-1162883646</v>
      </c>
    </row>
    <row r="138" spans="1:17">
      <c r="A138" s="1" t="s">
        <v>513</v>
      </c>
      <c r="C138" s="11">
        <v>0</v>
      </c>
      <c r="D138" s="11"/>
      <c r="E138" s="11">
        <v>0</v>
      </c>
      <c r="F138" s="11"/>
      <c r="G138" s="11">
        <v>0</v>
      </c>
      <c r="H138" s="11"/>
      <c r="I138" s="11">
        <f t="shared" si="4"/>
        <v>0</v>
      </c>
      <c r="J138" s="11"/>
      <c r="K138" s="11">
        <v>3727377</v>
      </c>
      <c r="L138" s="11"/>
      <c r="M138" s="11">
        <v>3724624231528</v>
      </c>
      <c r="N138" s="11"/>
      <c r="O138" s="11">
        <v>3547330265480</v>
      </c>
      <c r="P138" s="11"/>
      <c r="Q138" s="11">
        <f t="shared" si="5"/>
        <v>177293966048</v>
      </c>
    </row>
    <row r="139" spans="1:17">
      <c r="A139" s="1" t="s">
        <v>514</v>
      </c>
      <c r="C139" s="11">
        <v>0</v>
      </c>
      <c r="D139" s="11"/>
      <c r="E139" s="11">
        <v>0</v>
      </c>
      <c r="F139" s="11"/>
      <c r="G139" s="11">
        <v>0</v>
      </c>
      <c r="H139" s="11"/>
      <c r="I139" s="11">
        <f t="shared" si="4"/>
        <v>0</v>
      </c>
      <c r="J139" s="11"/>
      <c r="K139" s="11">
        <v>26600</v>
      </c>
      <c r="L139" s="11"/>
      <c r="M139" s="11">
        <v>25693556237</v>
      </c>
      <c r="N139" s="11"/>
      <c r="O139" s="11">
        <v>23236474371</v>
      </c>
      <c r="P139" s="11"/>
      <c r="Q139" s="11">
        <f t="shared" si="5"/>
        <v>2457081866</v>
      </c>
    </row>
    <row r="140" spans="1:17">
      <c r="A140" s="1" t="s">
        <v>407</v>
      </c>
      <c r="C140" s="11">
        <v>0</v>
      </c>
      <c r="D140" s="11"/>
      <c r="E140" s="11">
        <v>0</v>
      </c>
      <c r="F140" s="11"/>
      <c r="G140" s="11">
        <v>0</v>
      </c>
      <c r="H140" s="11"/>
      <c r="I140" s="11">
        <f t="shared" si="4"/>
        <v>0</v>
      </c>
      <c r="J140" s="11"/>
      <c r="K140" s="11">
        <v>1238600</v>
      </c>
      <c r="L140" s="11"/>
      <c r="M140" s="11">
        <v>1238600000000</v>
      </c>
      <c r="N140" s="11"/>
      <c r="O140" s="11">
        <v>1223486257670</v>
      </c>
      <c r="P140" s="11"/>
      <c r="Q140" s="11">
        <f t="shared" si="5"/>
        <v>15113742330</v>
      </c>
    </row>
    <row r="141" spans="1:17">
      <c r="A141" s="1" t="s">
        <v>183</v>
      </c>
      <c r="C141" s="11">
        <v>0</v>
      </c>
      <c r="D141" s="11"/>
      <c r="E141" s="11">
        <v>0</v>
      </c>
      <c r="F141" s="11"/>
      <c r="G141" s="11">
        <v>0</v>
      </c>
      <c r="H141" s="11"/>
      <c r="I141" s="11">
        <f t="shared" si="4"/>
        <v>0</v>
      </c>
      <c r="J141" s="11"/>
      <c r="K141" s="11">
        <v>5000</v>
      </c>
      <c r="L141" s="11"/>
      <c r="M141" s="11">
        <v>4569812916</v>
      </c>
      <c r="N141" s="11"/>
      <c r="O141" s="11">
        <v>4570296206</v>
      </c>
      <c r="P141" s="11"/>
      <c r="Q141" s="11">
        <f t="shared" si="5"/>
        <v>-483290</v>
      </c>
    </row>
    <row r="142" spans="1:17">
      <c r="A142" s="1" t="s">
        <v>213</v>
      </c>
      <c r="C142" s="11">
        <v>0</v>
      </c>
      <c r="D142" s="11"/>
      <c r="E142" s="11">
        <v>0</v>
      </c>
      <c r="F142" s="11"/>
      <c r="G142" s="11">
        <v>0</v>
      </c>
      <c r="H142" s="11"/>
      <c r="I142" s="11">
        <f t="shared" si="4"/>
        <v>0</v>
      </c>
      <c r="J142" s="11"/>
      <c r="K142" s="11">
        <v>85000</v>
      </c>
      <c r="L142" s="11"/>
      <c r="M142" s="11">
        <v>82020671583</v>
      </c>
      <c r="N142" s="11"/>
      <c r="O142" s="11">
        <v>81595563049</v>
      </c>
      <c r="P142" s="11"/>
      <c r="Q142" s="11">
        <f t="shared" si="5"/>
        <v>425108534</v>
      </c>
    </row>
    <row r="143" spans="1:17">
      <c r="A143" s="1" t="s">
        <v>385</v>
      </c>
      <c r="C143" s="11">
        <v>0</v>
      </c>
      <c r="D143" s="11"/>
      <c r="E143" s="11">
        <v>0</v>
      </c>
      <c r="F143" s="11"/>
      <c r="G143" s="11">
        <v>0</v>
      </c>
      <c r="H143" s="11"/>
      <c r="I143" s="11">
        <f t="shared" si="4"/>
        <v>0</v>
      </c>
      <c r="J143" s="11"/>
      <c r="K143" s="11">
        <v>2000000</v>
      </c>
      <c r="L143" s="11"/>
      <c r="M143" s="11">
        <v>1999988775000</v>
      </c>
      <c r="N143" s="11"/>
      <c r="O143" s="11">
        <v>2000011225000</v>
      </c>
      <c r="P143" s="11"/>
      <c r="Q143" s="11">
        <f t="shared" si="5"/>
        <v>-22450000</v>
      </c>
    </row>
    <row r="144" spans="1:17">
      <c r="A144" s="1" t="s">
        <v>515</v>
      </c>
      <c r="C144" s="11">
        <v>0</v>
      </c>
      <c r="D144" s="11"/>
      <c r="E144" s="11">
        <v>0</v>
      </c>
      <c r="F144" s="11"/>
      <c r="G144" s="11">
        <v>0</v>
      </c>
      <c r="H144" s="11"/>
      <c r="I144" s="11">
        <f t="shared" si="4"/>
        <v>0</v>
      </c>
      <c r="J144" s="11"/>
      <c r="K144" s="11">
        <v>145665</v>
      </c>
      <c r="L144" s="11"/>
      <c r="M144" s="11">
        <v>136141286436</v>
      </c>
      <c r="N144" s="11"/>
      <c r="O144" s="11">
        <v>132375164545</v>
      </c>
      <c r="P144" s="11"/>
      <c r="Q144" s="11">
        <f t="shared" si="5"/>
        <v>3766121891</v>
      </c>
    </row>
    <row r="145" spans="1:17">
      <c r="A145" s="1" t="s">
        <v>403</v>
      </c>
      <c r="C145" s="11">
        <v>0</v>
      </c>
      <c r="D145" s="11"/>
      <c r="E145" s="11">
        <v>0</v>
      </c>
      <c r="F145" s="11"/>
      <c r="G145" s="11">
        <v>0</v>
      </c>
      <c r="H145" s="11"/>
      <c r="I145" s="11">
        <f t="shared" si="4"/>
        <v>0</v>
      </c>
      <c r="J145" s="11"/>
      <c r="K145" s="11">
        <v>6157306</v>
      </c>
      <c r="L145" s="11"/>
      <c r="M145" s="11">
        <v>6157306000000</v>
      </c>
      <c r="N145" s="11"/>
      <c r="O145" s="11">
        <v>6079392423913</v>
      </c>
      <c r="P145" s="11"/>
      <c r="Q145" s="11">
        <f t="shared" si="5"/>
        <v>77913576087</v>
      </c>
    </row>
    <row r="146" spans="1:17">
      <c r="A146" s="1" t="s">
        <v>117</v>
      </c>
      <c r="C146" s="11">
        <v>0</v>
      </c>
      <c r="D146" s="11"/>
      <c r="E146" s="11">
        <v>0</v>
      </c>
      <c r="F146" s="11"/>
      <c r="G146" s="11">
        <v>0</v>
      </c>
      <c r="H146" s="11"/>
      <c r="I146" s="11">
        <f t="shared" si="4"/>
        <v>0</v>
      </c>
      <c r="J146" s="11"/>
      <c r="K146" s="11">
        <v>6661345</v>
      </c>
      <c r="L146" s="11"/>
      <c r="M146" s="11">
        <v>4536367820000</v>
      </c>
      <c r="N146" s="11"/>
      <c r="O146" s="11">
        <v>4402115962119</v>
      </c>
      <c r="P146" s="11"/>
      <c r="Q146" s="11">
        <f t="shared" si="5"/>
        <v>134251857881</v>
      </c>
    </row>
    <row r="147" spans="1:17">
      <c r="A147" s="1" t="s">
        <v>106</v>
      </c>
      <c r="C147" s="11">
        <v>0</v>
      </c>
      <c r="D147" s="11"/>
      <c r="E147" s="11">
        <v>0</v>
      </c>
      <c r="F147" s="11"/>
      <c r="G147" s="11">
        <v>0</v>
      </c>
      <c r="H147" s="11"/>
      <c r="I147" s="11">
        <f t="shared" si="4"/>
        <v>0</v>
      </c>
      <c r="J147" s="11"/>
      <c r="K147" s="11">
        <v>1279700</v>
      </c>
      <c r="L147" s="11"/>
      <c r="M147" s="11">
        <v>921517267177</v>
      </c>
      <c r="N147" s="11"/>
      <c r="O147" s="11">
        <v>887019834334</v>
      </c>
      <c r="P147" s="11"/>
      <c r="Q147" s="11">
        <f t="shared" si="5"/>
        <v>34497432843</v>
      </c>
    </row>
    <row r="148" spans="1:17">
      <c r="A148" s="1" t="s">
        <v>170</v>
      </c>
      <c r="C148" s="11">
        <v>0</v>
      </c>
      <c r="D148" s="11"/>
      <c r="E148" s="11">
        <v>0</v>
      </c>
      <c r="F148" s="11"/>
      <c r="G148" s="11">
        <v>0</v>
      </c>
      <c r="H148" s="11"/>
      <c r="I148" s="11">
        <f t="shared" si="4"/>
        <v>0</v>
      </c>
      <c r="J148" s="11"/>
      <c r="K148" s="11">
        <v>1727000</v>
      </c>
      <c r="L148" s="11"/>
      <c r="M148" s="11">
        <v>1648420846628</v>
      </c>
      <c r="N148" s="11"/>
      <c r="O148" s="11">
        <v>1696093391088</v>
      </c>
      <c r="P148" s="11"/>
      <c r="Q148" s="11">
        <f t="shared" si="5"/>
        <v>-47672544460</v>
      </c>
    </row>
    <row r="149" spans="1:17">
      <c r="A149" s="1" t="s">
        <v>389</v>
      </c>
      <c r="C149" s="11">
        <v>0</v>
      </c>
      <c r="D149" s="11"/>
      <c r="E149" s="11">
        <v>0</v>
      </c>
      <c r="F149" s="11"/>
      <c r="G149" s="11">
        <v>0</v>
      </c>
      <c r="H149" s="11"/>
      <c r="I149" s="11">
        <f t="shared" si="4"/>
        <v>0</v>
      </c>
      <c r="J149" s="11"/>
      <c r="K149" s="11">
        <v>4500000</v>
      </c>
      <c r="L149" s="11"/>
      <c r="M149" s="11">
        <v>4594395161500</v>
      </c>
      <c r="N149" s="11"/>
      <c r="O149" s="11">
        <v>4508676782004</v>
      </c>
      <c r="P149" s="11"/>
      <c r="Q149" s="11">
        <f t="shared" si="5"/>
        <v>85718379496</v>
      </c>
    </row>
    <row r="150" spans="1:17">
      <c r="A150" s="1" t="s">
        <v>516</v>
      </c>
      <c r="C150" s="11">
        <v>0</v>
      </c>
      <c r="D150" s="11"/>
      <c r="E150" s="11">
        <v>0</v>
      </c>
      <c r="F150" s="11"/>
      <c r="G150" s="11">
        <v>0</v>
      </c>
      <c r="H150" s="11"/>
      <c r="I150" s="11">
        <f t="shared" si="4"/>
        <v>0</v>
      </c>
      <c r="J150" s="11"/>
      <c r="K150" s="11">
        <v>3293860</v>
      </c>
      <c r="L150" s="11"/>
      <c r="M150" s="11">
        <v>3293860000000</v>
      </c>
      <c r="N150" s="11"/>
      <c r="O150" s="11">
        <v>2959892668738</v>
      </c>
      <c r="P150" s="11"/>
      <c r="Q150" s="11">
        <f t="shared" si="5"/>
        <v>333967331262</v>
      </c>
    </row>
    <row r="151" spans="1:17">
      <c r="A151" s="1" t="s">
        <v>517</v>
      </c>
      <c r="C151" s="11">
        <v>0</v>
      </c>
      <c r="D151" s="11"/>
      <c r="E151" s="11">
        <v>0</v>
      </c>
      <c r="F151" s="11"/>
      <c r="G151" s="11">
        <v>0</v>
      </c>
      <c r="H151" s="11"/>
      <c r="I151" s="11">
        <f t="shared" si="4"/>
        <v>0</v>
      </c>
      <c r="J151" s="11"/>
      <c r="K151" s="11">
        <v>671500</v>
      </c>
      <c r="L151" s="11"/>
      <c r="M151" s="11">
        <v>671500000000</v>
      </c>
      <c r="N151" s="11"/>
      <c r="O151" s="11">
        <v>610952303600</v>
      </c>
      <c r="P151" s="11"/>
      <c r="Q151" s="11">
        <f t="shared" si="5"/>
        <v>60547696400</v>
      </c>
    </row>
    <row r="152" spans="1:17">
      <c r="A152" s="1" t="s">
        <v>518</v>
      </c>
      <c r="C152" s="11">
        <v>0</v>
      </c>
      <c r="D152" s="11"/>
      <c r="E152" s="11">
        <v>0</v>
      </c>
      <c r="F152" s="11"/>
      <c r="G152" s="11">
        <v>0</v>
      </c>
      <c r="H152" s="11"/>
      <c r="I152" s="11">
        <f t="shared" si="4"/>
        <v>0</v>
      </c>
      <c r="J152" s="11"/>
      <c r="K152" s="11">
        <v>89988</v>
      </c>
      <c r="L152" s="11"/>
      <c r="M152" s="11">
        <v>89987228294</v>
      </c>
      <c r="N152" s="11"/>
      <c r="O152" s="11">
        <v>77446673736</v>
      </c>
      <c r="P152" s="11"/>
      <c r="Q152" s="11">
        <f t="shared" si="5"/>
        <v>12540554558</v>
      </c>
    </row>
    <row r="153" spans="1:17">
      <c r="A153" s="1" t="s">
        <v>519</v>
      </c>
      <c r="C153" s="11">
        <v>0</v>
      </c>
      <c r="D153" s="11"/>
      <c r="E153" s="11">
        <v>0</v>
      </c>
      <c r="F153" s="11"/>
      <c r="G153" s="11">
        <v>0</v>
      </c>
      <c r="H153" s="11"/>
      <c r="I153" s="11">
        <f t="shared" si="4"/>
        <v>0</v>
      </c>
      <c r="J153" s="11"/>
      <c r="K153" s="11">
        <v>500000</v>
      </c>
      <c r="L153" s="11"/>
      <c r="M153" s="11">
        <v>500000000000</v>
      </c>
      <c r="N153" s="11"/>
      <c r="O153" s="11">
        <v>460501265154</v>
      </c>
      <c r="P153" s="11"/>
      <c r="Q153" s="11">
        <f t="shared" si="5"/>
        <v>39498734846</v>
      </c>
    </row>
    <row r="154" spans="1:17">
      <c r="A154" s="1" t="s">
        <v>541</v>
      </c>
      <c r="C154" s="11">
        <v>904900</v>
      </c>
      <c r="D154" s="11"/>
      <c r="E154" s="11">
        <v>5424122812</v>
      </c>
      <c r="F154" s="11"/>
      <c r="G154" s="11">
        <v>2629422417</v>
      </c>
      <c r="H154" s="11"/>
      <c r="I154" s="11">
        <f>E154-G154</f>
        <v>2794700395</v>
      </c>
      <c r="J154" s="11"/>
      <c r="K154" s="11">
        <v>29749000</v>
      </c>
      <c r="L154" s="11"/>
      <c r="M154" s="11">
        <v>18042930963</v>
      </c>
      <c r="N154" s="11"/>
      <c r="O154" s="11">
        <f>M154-Q154</f>
        <v>8941174112</v>
      </c>
      <c r="P154" s="11"/>
      <c r="Q154" s="11">
        <v>9101756851</v>
      </c>
    </row>
    <row r="155" spans="1:17">
      <c r="A155" s="1" t="s">
        <v>542</v>
      </c>
      <c r="C155" s="11">
        <v>680000</v>
      </c>
      <c r="D155" s="11"/>
      <c r="E155" s="11">
        <v>210880000</v>
      </c>
      <c r="F155" s="11"/>
      <c r="G155" s="11">
        <v>10200688</v>
      </c>
      <c r="H155" s="11"/>
      <c r="I155" s="11">
        <v>200679312</v>
      </c>
      <c r="J155" s="11"/>
      <c r="K155" s="11">
        <v>680000</v>
      </c>
      <c r="L155" s="11"/>
      <c r="M155" s="11">
        <v>210880000</v>
      </c>
      <c r="N155" s="11"/>
      <c r="O155" s="11">
        <f t="shared" ref="O155:O156" si="6">M155-Q155</f>
        <v>10200688</v>
      </c>
      <c r="P155" s="11"/>
      <c r="Q155" s="11">
        <v>200679312</v>
      </c>
    </row>
    <row r="156" spans="1:17">
      <c r="A156" s="1" t="s">
        <v>543</v>
      </c>
      <c r="C156" s="11">
        <v>980000</v>
      </c>
      <c r="D156" s="11"/>
      <c r="E156" s="11">
        <v>309122016</v>
      </c>
      <c r="F156" s="11"/>
      <c r="G156" s="11">
        <v>305780670</v>
      </c>
      <c r="H156" s="11"/>
      <c r="I156" s="11">
        <v>3431346</v>
      </c>
      <c r="J156" s="11"/>
      <c r="K156" s="11">
        <v>28357000</v>
      </c>
      <c r="L156" s="11"/>
      <c r="M156" s="11">
        <v>4237442012</v>
      </c>
      <c r="N156" s="11"/>
      <c r="O156" s="11">
        <f t="shared" si="6"/>
        <v>-356376338</v>
      </c>
      <c r="P156" s="11"/>
      <c r="Q156" s="11">
        <v>4593818350</v>
      </c>
    </row>
    <row r="157" spans="1:17">
      <c r="A157" s="1" t="s">
        <v>544</v>
      </c>
      <c r="C157" s="11">
        <v>60000</v>
      </c>
      <c r="D157" s="11"/>
      <c r="E157" s="11">
        <v>319200000</v>
      </c>
      <c r="F157" s="11"/>
      <c r="G157" s="11">
        <v>6000405</v>
      </c>
      <c r="H157" s="11"/>
      <c r="I157" s="11">
        <v>313199595</v>
      </c>
      <c r="J157" s="11"/>
      <c r="K157" s="11">
        <v>0</v>
      </c>
      <c r="L157" s="11"/>
      <c r="M157" s="11">
        <v>0</v>
      </c>
      <c r="N157" s="11"/>
      <c r="O157" s="11">
        <v>0</v>
      </c>
      <c r="P157" s="11"/>
      <c r="Q157" s="11">
        <v>0</v>
      </c>
    </row>
    <row r="158" spans="1:17">
      <c r="A158" s="1" t="s">
        <v>545</v>
      </c>
      <c r="C158" s="11">
        <v>1306000</v>
      </c>
      <c r="D158" s="11"/>
      <c r="E158" s="11">
        <v>8667181800</v>
      </c>
      <c r="F158" s="11"/>
      <c r="G158" s="11">
        <v>9110312011</v>
      </c>
      <c r="H158" s="11"/>
      <c r="I158" s="11">
        <f>E158-G158</f>
        <v>-443130211</v>
      </c>
      <c r="J158" s="11"/>
      <c r="K158" s="11">
        <v>0</v>
      </c>
      <c r="L158" s="11"/>
      <c r="M158" s="11">
        <v>0</v>
      </c>
      <c r="N158" s="11"/>
      <c r="O158" s="11">
        <v>0</v>
      </c>
      <c r="P158" s="11"/>
      <c r="Q158" s="11">
        <v>0</v>
      </c>
    </row>
    <row r="159" spans="1:17">
      <c r="A159" s="1" t="s">
        <v>546</v>
      </c>
      <c r="C159" s="11">
        <v>0</v>
      </c>
      <c r="D159" s="11"/>
      <c r="E159" s="11">
        <v>0</v>
      </c>
      <c r="F159" s="11"/>
      <c r="G159" s="11">
        <v>0</v>
      </c>
      <c r="H159" s="11"/>
      <c r="I159" s="11">
        <v>0</v>
      </c>
      <c r="J159" s="11"/>
      <c r="K159" s="11">
        <v>6040000</v>
      </c>
      <c r="L159" s="11"/>
      <c r="M159" s="11">
        <v>4393109991</v>
      </c>
      <c r="N159" s="11"/>
      <c r="O159" s="11">
        <f>M159-Q159</f>
        <v>2400942037</v>
      </c>
      <c r="P159" s="11"/>
      <c r="Q159" s="11">
        <v>1992167954</v>
      </c>
    </row>
    <row r="160" spans="1:17">
      <c r="A160" s="1" t="s">
        <v>547</v>
      </c>
      <c r="C160" s="11">
        <v>0</v>
      </c>
      <c r="D160" s="11"/>
      <c r="E160" s="11">
        <v>0</v>
      </c>
      <c r="F160" s="11"/>
      <c r="G160" s="11">
        <v>0</v>
      </c>
      <c r="H160" s="11"/>
      <c r="I160" s="11">
        <v>0</v>
      </c>
      <c r="J160" s="11"/>
      <c r="K160" s="11">
        <v>1000000</v>
      </c>
      <c r="L160" s="11"/>
      <c r="M160" s="11">
        <v>459999998</v>
      </c>
      <c r="N160" s="11"/>
      <c r="O160" s="11">
        <f t="shared" ref="O160:O161" si="7">M160-Q160</f>
        <v>196013225</v>
      </c>
      <c r="P160" s="11"/>
      <c r="Q160" s="11">
        <v>263986773</v>
      </c>
    </row>
    <row r="161" spans="1:17">
      <c r="A161" s="1" t="s">
        <v>548</v>
      </c>
      <c r="C161" s="11">
        <v>0</v>
      </c>
      <c r="D161" s="11"/>
      <c r="E161" s="11">
        <v>0</v>
      </c>
      <c r="F161" s="11"/>
      <c r="G161" s="11">
        <v>0</v>
      </c>
      <c r="H161" s="11"/>
      <c r="I161" s="11">
        <v>0</v>
      </c>
      <c r="J161" s="11"/>
      <c r="K161" s="11">
        <v>28750000</v>
      </c>
      <c r="L161" s="11"/>
      <c r="M161" s="11">
        <v>5195789959</v>
      </c>
      <c r="N161" s="11"/>
      <c r="O161" s="11">
        <f t="shared" si="7"/>
        <v>322703628</v>
      </c>
      <c r="P161" s="11"/>
      <c r="Q161" s="11">
        <v>4873086331</v>
      </c>
    </row>
    <row r="162" spans="1:17">
      <c r="A162" s="1" t="s">
        <v>549</v>
      </c>
      <c r="C162" s="11">
        <v>0</v>
      </c>
      <c r="D162" s="11"/>
      <c r="E162" s="11">
        <v>0</v>
      </c>
      <c r="F162" s="11"/>
      <c r="G162" s="11">
        <v>0</v>
      </c>
      <c r="H162" s="11"/>
      <c r="I162" s="11">
        <v>0</v>
      </c>
      <c r="J162" s="11"/>
      <c r="K162" s="11">
        <v>7500000</v>
      </c>
      <c r="L162" s="11"/>
      <c r="M162" s="11">
        <v>88003897</v>
      </c>
      <c r="N162" s="11"/>
      <c r="O162" s="11">
        <f>M162-Q162</f>
        <v>138507794</v>
      </c>
      <c r="P162" s="11"/>
      <c r="Q162" s="11">
        <v>-50503897</v>
      </c>
    </row>
    <row r="163" spans="1:17">
      <c r="A163" s="1" t="s">
        <v>550</v>
      </c>
      <c r="C163" s="11">
        <v>0</v>
      </c>
      <c r="D163" s="11"/>
      <c r="E163" s="11">
        <v>0</v>
      </c>
      <c r="F163" s="11"/>
      <c r="G163" s="11">
        <v>0</v>
      </c>
      <c r="H163" s="11"/>
      <c r="I163" s="11">
        <v>0</v>
      </c>
      <c r="J163" s="11"/>
      <c r="K163" s="11">
        <v>680000</v>
      </c>
      <c r="L163" s="11"/>
      <c r="M163" s="11">
        <v>37402524</v>
      </c>
      <c r="N163" s="11"/>
      <c r="O163" s="11">
        <f>M163-Q163</f>
        <v>55585048</v>
      </c>
      <c r="P163" s="11"/>
      <c r="Q163" s="11">
        <v>-18182524</v>
      </c>
    </row>
    <row r="164" spans="1:17">
      <c r="A164" s="1" t="s">
        <v>551</v>
      </c>
      <c r="C164" s="11">
        <v>0</v>
      </c>
      <c r="D164" s="11"/>
      <c r="E164" s="11">
        <v>0</v>
      </c>
      <c r="F164" s="11"/>
      <c r="G164" s="11">
        <v>0</v>
      </c>
      <c r="H164" s="11"/>
      <c r="I164" s="11">
        <v>0</v>
      </c>
      <c r="J164" s="11"/>
      <c r="K164" s="11">
        <v>2359000</v>
      </c>
      <c r="L164" s="11"/>
      <c r="M164" s="11">
        <v>3545706992</v>
      </c>
      <c r="N164" s="11"/>
      <c r="O164" s="11">
        <f>M164-Q164</f>
        <v>800701032</v>
      </c>
      <c r="P164" s="11"/>
      <c r="Q164" s="11">
        <v>2745005960</v>
      </c>
    </row>
    <row r="165" spans="1:17">
      <c r="A165" s="1" t="s">
        <v>558</v>
      </c>
      <c r="C165" s="11">
        <v>0</v>
      </c>
      <c r="D165" s="11"/>
      <c r="E165" s="11">
        <v>0</v>
      </c>
      <c r="F165" s="11"/>
      <c r="G165" s="11">
        <v>0</v>
      </c>
      <c r="H165" s="11"/>
      <c r="I165" s="11">
        <v>0</v>
      </c>
      <c r="J165" s="11"/>
      <c r="K165" s="11">
        <v>5000000</v>
      </c>
      <c r="L165" s="11"/>
      <c r="M165" s="11">
        <v>7450787961</v>
      </c>
      <c r="N165" s="11"/>
      <c r="O165" s="11">
        <f>M165-Q165</f>
        <v>1965432604</v>
      </c>
      <c r="P165" s="11"/>
      <c r="Q165" s="11">
        <v>5485355357</v>
      </c>
    </row>
    <row r="166" spans="1:17">
      <c r="A166" s="1" t="s">
        <v>552</v>
      </c>
      <c r="C166" s="11">
        <v>0</v>
      </c>
      <c r="D166" s="11"/>
      <c r="E166" s="11">
        <v>0</v>
      </c>
      <c r="F166" s="11"/>
      <c r="G166" s="11">
        <v>0</v>
      </c>
      <c r="H166" s="11"/>
      <c r="I166" s="11">
        <v>0</v>
      </c>
      <c r="J166" s="11"/>
      <c r="K166" s="11">
        <v>162000</v>
      </c>
      <c r="L166" s="11"/>
      <c r="M166" s="11">
        <v>134525000</v>
      </c>
      <c r="N166" s="11"/>
      <c r="O166" s="11">
        <f t="shared" ref="O166:O169" si="8">M166-Q166</f>
        <v>41320787</v>
      </c>
      <c r="P166" s="11"/>
      <c r="Q166" s="11">
        <v>93204213</v>
      </c>
    </row>
    <row r="167" spans="1:17">
      <c r="A167" s="1" t="s">
        <v>553</v>
      </c>
      <c r="C167" s="11">
        <v>0</v>
      </c>
      <c r="D167" s="11"/>
      <c r="E167" s="11">
        <v>0</v>
      </c>
      <c r="F167" s="11"/>
      <c r="G167" s="11">
        <v>0</v>
      </c>
      <c r="H167" s="11"/>
      <c r="I167" s="11">
        <v>0</v>
      </c>
      <c r="J167" s="11"/>
      <c r="K167" s="11">
        <v>57522000</v>
      </c>
      <c r="L167" s="11"/>
      <c r="M167" s="11">
        <v>33591333873</v>
      </c>
      <c r="N167" s="11"/>
      <c r="O167" s="11">
        <f t="shared" si="8"/>
        <v>28826115961</v>
      </c>
      <c r="P167" s="11"/>
      <c r="Q167" s="11">
        <v>4765217912</v>
      </c>
    </row>
    <row r="168" spans="1:17">
      <c r="A168" s="1" t="s">
        <v>554</v>
      </c>
      <c r="C168" s="11">
        <v>0</v>
      </c>
      <c r="D168" s="11"/>
      <c r="E168" s="11">
        <v>0</v>
      </c>
      <c r="F168" s="11"/>
      <c r="G168" s="11">
        <v>0</v>
      </c>
      <c r="H168" s="11"/>
      <c r="I168" s="11">
        <v>0</v>
      </c>
      <c r="J168" s="11"/>
      <c r="K168" s="11">
        <v>150000</v>
      </c>
      <c r="L168" s="11"/>
      <c r="M168" s="11">
        <v>1108500000</v>
      </c>
      <c r="N168" s="11"/>
      <c r="O168" s="11">
        <f t="shared" si="8"/>
        <v>269618198</v>
      </c>
      <c r="P168" s="11"/>
      <c r="Q168" s="11">
        <v>838881802</v>
      </c>
    </row>
    <row r="169" spans="1:17">
      <c r="A169" s="1" t="s">
        <v>555</v>
      </c>
      <c r="C169" s="11">
        <v>0</v>
      </c>
      <c r="D169" s="11"/>
      <c r="E169" s="11">
        <v>0</v>
      </c>
      <c r="F169" s="11"/>
      <c r="G169" s="11">
        <v>0</v>
      </c>
      <c r="H169" s="11"/>
      <c r="I169" s="11">
        <v>0</v>
      </c>
      <c r="J169" s="11"/>
      <c r="K169" s="11">
        <v>110000</v>
      </c>
      <c r="L169" s="11"/>
      <c r="M169" s="11">
        <v>746589000</v>
      </c>
      <c r="N169" s="11"/>
      <c r="O169" s="11">
        <f t="shared" si="8"/>
        <v>101266829</v>
      </c>
      <c r="P169" s="11"/>
      <c r="Q169" s="11">
        <v>645322171</v>
      </c>
    </row>
    <row r="170" spans="1:17">
      <c r="A170" s="1" t="s">
        <v>544</v>
      </c>
      <c r="C170" s="11">
        <v>0</v>
      </c>
      <c r="D170" s="11"/>
      <c r="E170" s="11">
        <v>0</v>
      </c>
      <c r="F170" s="11"/>
      <c r="G170" s="11">
        <v>0</v>
      </c>
      <c r="H170" s="11"/>
      <c r="I170" s="11">
        <v>0</v>
      </c>
      <c r="J170" s="11"/>
      <c r="K170" s="11">
        <v>60000</v>
      </c>
      <c r="L170" s="11"/>
      <c r="M170" s="11">
        <v>319200000</v>
      </c>
      <c r="N170" s="11"/>
      <c r="O170" s="11">
        <v>6000405</v>
      </c>
      <c r="P170" s="11"/>
      <c r="Q170" s="11">
        <v>313199595</v>
      </c>
    </row>
    <row r="171" spans="1:17">
      <c r="A171" s="1" t="s">
        <v>556</v>
      </c>
      <c r="C171" s="11">
        <v>0</v>
      </c>
      <c r="D171" s="11"/>
      <c r="E171" s="11">
        <v>0</v>
      </c>
      <c r="F171" s="11"/>
      <c r="G171" s="11">
        <v>0</v>
      </c>
      <c r="H171" s="11"/>
      <c r="I171" s="11">
        <v>0</v>
      </c>
      <c r="J171" s="11"/>
      <c r="K171" s="11">
        <v>1958000</v>
      </c>
      <c r="L171" s="11"/>
      <c r="M171" s="11">
        <v>935889988</v>
      </c>
      <c r="N171" s="11"/>
      <c r="O171" s="11">
        <f>M171-Q171</f>
        <v>605477804</v>
      </c>
      <c r="P171" s="11"/>
      <c r="Q171" s="11">
        <v>330412184</v>
      </c>
    </row>
    <row r="172" spans="1:17">
      <c r="A172" s="1" t="s">
        <v>557</v>
      </c>
      <c r="C172" s="11">
        <v>0</v>
      </c>
      <c r="D172" s="11"/>
      <c r="E172" s="11">
        <v>0</v>
      </c>
      <c r="F172" s="11"/>
      <c r="G172" s="11">
        <v>0</v>
      </c>
      <c r="H172" s="11"/>
      <c r="I172" s="11">
        <v>0</v>
      </c>
      <c r="J172" s="11"/>
      <c r="K172" s="11">
        <v>2000000</v>
      </c>
      <c r="L172" s="11"/>
      <c r="M172" s="11">
        <v>1849999991</v>
      </c>
      <c r="N172" s="11"/>
      <c r="O172" s="11">
        <f>M172-Q172</f>
        <v>674045485</v>
      </c>
      <c r="P172" s="11"/>
      <c r="Q172" s="11">
        <v>1175954506</v>
      </c>
    </row>
    <row r="173" spans="1:17">
      <c r="A173" s="1" t="s">
        <v>545</v>
      </c>
      <c r="C173" s="11">
        <v>0</v>
      </c>
      <c r="D173" s="11"/>
      <c r="E173" s="11">
        <v>0</v>
      </c>
      <c r="F173" s="11"/>
      <c r="G173" s="11">
        <v>0</v>
      </c>
      <c r="H173" s="11"/>
      <c r="I173" s="11">
        <v>0</v>
      </c>
      <c r="J173" s="11"/>
      <c r="K173" s="11">
        <v>1344000</v>
      </c>
      <c r="L173" s="11"/>
      <c r="M173" s="11">
        <v>9332325000</v>
      </c>
      <c r="N173" s="11"/>
      <c r="O173" s="11">
        <v>9629223150</v>
      </c>
      <c r="P173" s="11"/>
      <c r="Q173" s="11">
        <v>-296898150</v>
      </c>
    </row>
    <row r="174" spans="1:17" ht="22.5" thickBot="1">
      <c r="E174" s="4">
        <f>SUM(E8:E173)</f>
        <v>16584276976530</v>
      </c>
      <c r="G174" s="4">
        <f>SUM(G8:G173)</f>
        <v>14942409322202</v>
      </c>
      <c r="I174" s="4">
        <f>SUM(I8:I173)</f>
        <v>1641867744328</v>
      </c>
      <c r="M174" s="4">
        <f>SUM(M8:M173)</f>
        <v>210963742198445</v>
      </c>
      <c r="O174" s="4">
        <f>SUM(O8:O173)</f>
        <v>203333990996998</v>
      </c>
      <c r="Q174" s="4">
        <f>SUM(Q8:Q173)</f>
        <v>7629751201447</v>
      </c>
    </row>
    <row r="175" spans="1:17" ht="22.5" thickTop="1"/>
    <row r="177" spans="9:9">
      <c r="I177" s="3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1"/>
  <sheetViews>
    <sheetView rightToLeft="1" topLeftCell="A77" workbookViewId="0">
      <selection activeCell="S87" sqref="S87"/>
    </sheetView>
  </sheetViews>
  <sheetFormatPr defaultRowHeight="21.75"/>
  <cols>
    <col min="1" max="1" width="35.140625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42578125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2.5">
      <c r="A3" s="13" t="s">
        <v>375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2.5">
      <c r="A6" s="13" t="s">
        <v>3</v>
      </c>
      <c r="C6" s="15" t="s">
        <v>377</v>
      </c>
      <c r="D6" s="15" t="s">
        <v>377</v>
      </c>
      <c r="E6" s="15" t="s">
        <v>377</v>
      </c>
      <c r="F6" s="15" t="s">
        <v>377</v>
      </c>
      <c r="G6" s="15" t="s">
        <v>377</v>
      </c>
      <c r="H6" s="15" t="s">
        <v>377</v>
      </c>
      <c r="I6" s="15" t="s">
        <v>377</v>
      </c>
      <c r="J6" s="15" t="s">
        <v>377</v>
      </c>
      <c r="K6" s="15" t="s">
        <v>377</v>
      </c>
      <c r="M6" s="15" t="s">
        <v>378</v>
      </c>
      <c r="N6" s="15" t="s">
        <v>378</v>
      </c>
      <c r="O6" s="15" t="s">
        <v>378</v>
      </c>
      <c r="P6" s="15" t="s">
        <v>378</v>
      </c>
      <c r="Q6" s="15" t="s">
        <v>378</v>
      </c>
      <c r="R6" s="15" t="s">
        <v>378</v>
      </c>
      <c r="S6" s="15" t="s">
        <v>378</v>
      </c>
      <c r="T6" s="15" t="s">
        <v>378</v>
      </c>
      <c r="U6" s="15" t="s">
        <v>378</v>
      </c>
    </row>
    <row r="7" spans="1:21" ht="22.5">
      <c r="A7" s="15" t="s">
        <v>3</v>
      </c>
      <c r="C7" s="16" t="s">
        <v>520</v>
      </c>
      <c r="E7" s="16" t="s">
        <v>521</v>
      </c>
      <c r="G7" s="16" t="s">
        <v>522</v>
      </c>
      <c r="I7" s="16" t="s">
        <v>342</v>
      </c>
      <c r="K7" s="16" t="s">
        <v>523</v>
      </c>
      <c r="M7" s="16" t="s">
        <v>520</v>
      </c>
      <c r="O7" s="16" t="s">
        <v>521</v>
      </c>
      <c r="Q7" s="16" t="s">
        <v>522</v>
      </c>
      <c r="S7" s="16" t="s">
        <v>342</v>
      </c>
      <c r="U7" s="16" t="s">
        <v>523</v>
      </c>
    </row>
    <row r="8" spans="1:21">
      <c r="A8" s="1" t="s">
        <v>18</v>
      </c>
      <c r="C8" s="11">
        <v>0</v>
      </c>
      <c r="D8" s="11"/>
      <c r="E8" s="11">
        <v>0</v>
      </c>
      <c r="F8" s="11"/>
      <c r="G8" s="11">
        <v>-1968198</v>
      </c>
      <c r="H8" s="11"/>
      <c r="I8" s="11">
        <f>C8+E8+G8</f>
        <v>-1968198</v>
      </c>
      <c r="K8" s="5">
        <f>I8/$I$90</f>
        <v>-1.8337704577731002E-5</v>
      </c>
      <c r="M8" s="11">
        <f>IFERROR(VLOOKUP(A8,'درآمد سود سهام'!A:S,19,0),0)</f>
        <v>2612000000</v>
      </c>
      <c r="N8" s="11"/>
      <c r="O8" s="11">
        <f>IFERROR(VLOOKUP(A8,'درآمد ناشی از تغییر قیمت اوراق'!A:Q,17,0),0)</f>
        <v>0</v>
      </c>
      <c r="P8" s="11"/>
      <c r="Q8" s="11">
        <v>53789868269</v>
      </c>
      <c r="R8" s="11"/>
      <c r="S8" s="11">
        <f>M8+O8+Q8</f>
        <v>56401868269</v>
      </c>
      <c r="U8" s="5">
        <f>S8/$S$90</f>
        <v>2.8254658048399574E-2</v>
      </c>
    </row>
    <row r="9" spans="1:21">
      <c r="A9" s="1" t="s">
        <v>19</v>
      </c>
      <c r="C9" s="11">
        <v>0</v>
      </c>
      <c r="D9" s="11"/>
      <c r="E9" s="11">
        <v>14944755778</v>
      </c>
      <c r="F9" s="11"/>
      <c r="G9" s="11">
        <v>-1697004843</v>
      </c>
      <c r="H9" s="11"/>
      <c r="I9" s="11">
        <f t="shared" ref="I9:I72" si="0">C9+E9+G9</f>
        <v>13247750935</v>
      </c>
      <c r="K9" s="5">
        <f t="shared" ref="K9:K72" si="1">I9/$I$90</f>
        <v>0.12342932111778879</v>
      </c>
      <c r="M9" s="11">
        <f>IFERROR(VLOOKUP(A9,'درآمد سود سهام'!A:S,19,0),0)</f>
        <v>244127792565</v>
      </c>
      <c r="N9" s="11"/>
      <c r="O9" s="11">
        <f>IFERROR(VLOOKUP(A9,'درآمد ناشی از تغییر قیمت اوراق'!A:Q,17,0),0)</f>
        <v>-210944827881</v>
      </c>
      <c r="P9" s="11"/>
      <c r="Q9" s="11">
        <v>135535655412</v>
      </c>
      <c r="R9" s="11"/>
      <c r="S9" s="11">
        <f t="shared" ref="S9:S72" si="2">M9+O9+Q9</f>
        <v>168718620096</v>
      </c>
      <c r="U9" s="5">
        <f t="shared" ref="U9:U72" si="3">S9/$S$90</f>
        <v>8.4520017926967103E-2</v>
      </c>
    </row>
    <row r="10" spans="1:21">
      <c r="A10" s="1" t="s">
        <v>30</v>
      </c>
      <c r="C10" s="11">
        <v>0</v>
      </c>
      <c r="D10" s="11"/>
      <c r="E10" s="11">
        <v>0</v>
      </c>
      <c r="F10" s="11"/>
      <c r="G10" s="11">
        <v>-406769109</v>
      </c>
      <c r="H10" s="11"/>
      <c r="I10" s="11">
        <f t="shared" si="0"/>
        <v>-406769109</v>
      </c>
      <c r="K10" s="5">
        <f t="shared" si="1"/>
        <v>-3.7898685763265998E-3</v>
      </c>
      <c r="M10" s="11">
        <f>IFERROR(VLOOKUP(A10,'درآمد سود سهام'!A:S,19,0),0)</f>
        <v>0</v>
      </c>
      <c r="N10" s="11"/>
      <c r="O10" s="11">
        <f>IFERROR(VLOOKUP(A10,'درآمد ناشی از تغییر قیمت اوراق'!A:Q,17,0),0)</f>
        <v>0</v>
      </c>
      <c r="P10" s="11"/>
      <c r="Q10" s="11">
        <v>5826015992</v>
      </c>
      <c r="R10" s="11"/>
      <c r="S10" s="11">
        <f t="shared" si="2"/>
        <v>5826015992</v>
      </c>
      <c r="U10" s="5">
        <f t="shared" si="3"/>
        <v>2.918557393407174E-3</v>
      </c>
    </row>
    <row r="11" spans="1:21">
      <c r="A11" s="1" t="s">
        <v>21</v>
      </c>
      <c r="C11" s="11">
        <v>0</v>
      </c>
      <c r="D11" s="11"/>
      <c r="E11" s="11">
        <v>0</v>
      </c>
      <c r="F11" s="11"/>
      <c r="G11" s="11">
        <v>-4124415631</v>
      </c>
      <c r="H11" s="11"/>
      <c r="I11" s="11">
        <f t="shared" si="0"/>
        <v>-4124415631</v>
      </c>
      <c r="K11" s="5">
        <f t="shared" si="1"/>
        <v>-3.8427188421619164E-2</v>
      </c>
      <c r="M11" s="11">
        <f>IFERROR(VLOOKUP(A11,'درآمد سود سهام'!A:S,19,0),0)</f>
        <v>4352397600</v>
      </c>
      <c r="N11" s="11"/>
      <c r="O11" s="11">
        <f>IFERROR(VLOOKUP(A11,'درآمد ناشی از تغییر قیمت اوراق'!A:Q,17,0),0)</f>
        <v>0</v>
      </c>
      <c r="P11" s="11"/>
      <c r="Q11" s="11">
        <v>-3617823971</v>
      </c>
      <c r="R11" s="11"/>
      <c r="S11" s="11">
        <f t="shared" si="2"/>
        <v>734573629</v>
      </c>
      <c r="U11" s="5">
        <f t="shared" si="3"/>
        <v>3.6798651065561447E-4</v>
      </c>
    </row>
    <row r="12" spans="1:21">
      <c r="A12" s="1" t="s">
        <v>24</v>
      </c>
      <c r="C12" s="11">
        <v>0</v>
      </c>
      <c r="D12" s="11"/>
      <c r="E12" s="11">
        <v>2890470432</v>
      </c>
      <c r="F12" s="11"/>
      <c r="G12" s="11">
        <v>15313794</v>
      </c>
      <c r="H12" s="11"/>
      <c r="I12" s="11">
        <f t="shared" si="0"/>
        <v>2905784226</v>
      </c>
      <c r="K12" s="5">
        <f t="shared" si="1"/>
        <v>2.7073197261159056E-2</v>
      </c>
      <c r="M12" s="11">
        <f>IFERROR(VLOOKUP(A12,'درآمد سود سهام'!A:S,19,0),0)</f>
        <v>0</v>
      </c>
      <c r="N12" s="11"/>
      <c r="O12" s="11">
        <f>IFERROR(VLOOKUP(A12,'درآمد ناشی از تغییر قیمت اوراق'!A:Q,17,0),0)</f>
        <v>2741622434</v>
      </c>
      <c r="P12" s="11"/>
      <c r="Q12" s="11">
        <v>15313794</v>
      </c>
      <c r="R12" s="11"/>
      <c r="S12" s="11">
        <f t="shared" si="2"/>
        <v>2756936228</v>
      </c>
      <c r="U12" s="5">
        <f t="shared" si="3"/>
        <v>1.3810941512055991E-3</v>
      </c>
    </row>
    <row r="13" spans="1:21">
      <c r="A13" s="1" t="s">
        <v>22</v>
      </c>
      <c r="C13" s="11">
        <v>0</v>
      </c>
      <c r="D13" s="11"/>
      <c r="E13" s="11">
        <v>0</v>
      </c>
      <c r="F13" s="11"/>
      <c r="G13" s="11">
        <v>-1560265155</v>
      </c>
      <c r="H13" s="11"/>
      <c r="I13" s="11">
        <f t="shared" si="0"/>
        <v>-1560265155</v>
      </c>
      <c r="K13" s="5">
        <f t="shared" si="1"/>
        <v>-1.453699347083864E-2</v>
      </c>
      <c r="M13" s="11">
        <f>IFERROR(VLOOKUP(A13,'درآمد سود سهام'!A:S,19,0),0)</f>
        <v>1639200950</v>
      </c>
      <c r="N13" s="11"/>
      <c r="O13" s="11">
        <f>IFERROR(VLOOKUP(A13,'درآمد ناشی از تغییر قیمت اوراق'!A:Q,17,0),0)</f>
        <v>0</v>
      </c>
      <c r="P13" s="11"/>
      <c r="Q13" s="11">
        <v>1340007632</v>
      </c>
      <c r="R13" s="11"/>
      <c r="S13" s="11">
        <f t="shared" si="2"/>
        <v>2979208582</v>
      </c>
      <c r="U13" s="5">
        <f t="shared" si="3"/>
        <v>1.4924420470932005E-3</v>
      </c>
    </row>
    <row r="14" spans="1:21">
      <c r="A14" s="1" t="s">
        <v>458</v>
      </c>
      <c r="C14" s="11">
        <v>0</v>
      </c>
      <c r="D14" s="11"/>
      <c r="E14" s="11">
        <v>0</v>
      </c>
      <c r="F14" s="11"/>
      <c r="G14" s="11">
        <v>0</v>
      </c>
      <c r="H14" s="11"/>
      <c r="I14" s="11">
        <f t="shared" si="0"/>
        <v>0</v>
      </c>
      <c r="K14" s="5">
        <f t="shared" si="1"/>
        <v>0</v>
      </c>
      <c r="M14" s="11">
        <f>IFERROR(VLOOKUP(A14,'درآمد سود سهام'!A:S,19,0),0)</f>
        <v>0</v>
      </c>
      <c r="N14" s="11"/>
      <c r="O14" s="11">
        <f>IFERROR(VLOOKUP(A14,'درآمد ناشی از تغییر قیمت اوراق'!A:Q,17,0),0)</f>
        <v>0</v>
      </c>
      <c r="P14" s="11"/>
      <c r="Q14" s="11">
        <v>5872365642</v>
      </c>
      <c r="R14" s="11"/>
      <c r="S14" s="11">
        <f t="shared" si="2"/>
        <v>5872365642</v>
      </c>
      <c r="U14" s="5">
        <f t="shared" si="3"/>
        <v>2.9417763673809986E-3</v>
      </c>
    </row>
    <row r="15" spans="1:21">
      <c r="A15" s="1" t="s">
        <v>459</v>
      </c>
      <c r="C15" s="11">
        <v>0</v>
      </c>
      <c r="D15" s="11"/>
      <c r="E15" s="11">
        <v>0</v>
      </c>
      <c r="F15" s="11"/>
      <c r="G15" s="11">
        <v>0</v>
      </c>
      <c r="H15" s="11"/>
      <c r="I15" s="11">
        <f t="shared" si="0"/>
        <v>0</v>
      </c>
      <c r="K15" s="5">
        <f t="shared" si="1"/>
        <v>0</v>
      </c>
      <c r="M15" s="11">
        <f>IFERROR(VLOOKUP(A15,'درآمد سود سهام'!A:S,19,0),0)</f>
        <v>0</v>
      </c>
      <c r="N15" s="11"/>
      <c r="O15" s="11">
        <f>IFERROR(VLOOKUP(A15,'درآمد ناشی از تغییر قیمت اوراق'!A:Q,17,0),0)</f>
        <v>0</v>
      </c>
      <c r="P15" s="11"/>
      <c r="Q15" s="11">
        <v>5141948546</v>
      </c>
      <c r="R15" s="11"/>
      <c r="S15" s="11">
        <f t="shared" si="2"/>
        <v>5141948546</v>
      </c>
      <c r="U15" s="5">
        <f t="shared" si="3"/>
        <v>2.5758720824066643E-3</v>
      </c>
    </row>
    <row r="16" spans="1:21">
      <c r="A16" s="1" t="s">
        <v>460</v>
      </c>
      <c r="C16" s="11">
        <v>0</v>
      </c>
      <c r="D16" s="11"/>
      <c r="E16" s="11">
        <v>0</v>
      </c>
      <c r="F16" s="11"/>
      <c r="G16" s="11">
        <v>0</v>
      </c>
      <c r="H16" s="11"/>
      <c r="I16" s="11">
        <f t="shared" si="0"/>
        <v>0</v>
      </c>
      <c r="K16" s="5">
        <f t="shared" si="1"/>
        <v>0</v>
      </c>
      <c r="M16" s="11">
        <f>IFERROR(VLOOKUP(A16,'درآمد سود سهام'!A:S,19,0),0)</f>
        <v>0</v>
      </c>
      <c r="N16" s="11"/>
      <c r="O16" s="11">
        <f>IFERROR(VLOOKUP(A16,'درآمد ناشی از تغییر قیمت اوراق'!A:Q,17,0),0)</f>
        <v>0</v>
      </c>
      <c r="P16" s="11"/>
      <c r="Q16" s="11">
        <v>3011774763</v>
      </c>
      <c r="R16" s="11"/>
      <c r="S16" s="11">
        <f t="shared" si="2"/>
        <v>3011774763</v>
      </c>
      <c r="U16" s="5">
        <f t="shared" si="3"/>
        <v>1.5087561575355848E-3</v>
      </c>
    </row>
    <row r="17" spans="1:21">
      <c r="A17" s="1" t="s">
        <v>450</v>
      </c>
      <c r="C17" s="11">
        <v>0</v>
      </c>
      <c r="D17" s="11"/>
      <c r="E17" s="11">
        <v>0</v>
      </c>
      <c r="F17" s="11"/>
      <c r="G17" s="11">
        <v>0</v>
      </c>
      <c r="H17" s="11"/>
      <c r="I17" s="11">
        <f t="shared" si="0"/>
        <v>0</v>
      </c>
      <c r="K17" s="5">
        <f t="shared" si="1"/>
        <v>0</v>
      </c>
      <c r="M17" s="11">
        <f>IFERROR(VLOOKUP(A17,'درآمد سود سهام'!A:S,19,0),0)</f>
        <v>15138900000</v>
      </c>
      <c r="N17" s="11"/>
      <c r="O17" s="11">
        <f>IFERROR(VLOOKUP(A17,'درآمد ناشی از تغییر قیمت اوراق'!A:Q,17,0),0)</f>
        <v>0</v>
      </c>
      <c r="P17" s="11"/>
      <c r="Q17" s="11">
        <v>-11342477623</v>
      </c>
      <c r="R17" s="11"/>
      <c r="S17" s="11">
        <f t="shared" si="2"/>
        <v>3796422377</v>
      </c>
      <c r="U17" s="5">
        <f t="shared" si="3"/>
        <v>1.9018273571690168E-3</v>
      </c>
    </row>
    <row r="18" spans="1:21">
      <c r="A18" s="1" t="s">
        <v>31</v>
      </c>
      <c r="C18" s="11">
        <v>0</v>
      </c>
      <c r="D18" s="11"/>
      <c r="E18" s="11">
        <v>15584347</v>
      </c>
      <c r="F18" s="11"/>
      <c r="G18" s="11">
        <v>0</v>
      </c>
      <c r="H18" s="11"/>
      <c r="I18" s="11">
        <f t="shared" si="0"/>
        <v>15584347</v>
      </c>
      <c r="K18" s="5">
        <f t="shared" si="1"/>
        <v>1.4519939118058672E-4</v>
      </c>
      <c r="M18" s="11">
        <f>IFERROR(VLOOKUP(A18,'درآمد سود سهام'!A:S,19,0),0)</f>
        <v>248230500</v>
      </c>
      <c r="N18" s="11"/>
      <c r="O18" s="11">
        <f>IFERROR(VLOOKUP(A18,'درآمد ناشی از تغییر قیمت اوراق'!A:Q,17,0),0)</f>
        <v>-261261303</v>
      </c>
      <c r="P18" s="11"/>
      <c r="Q18" s="11">
        <v>78829237197</v>
      </c>
      <c r="R18" s="11"/>
      <c r="S18" s="11">
        <f t="shared" si="2"/>
        <v>78816206394</v>
      </c>
      <c r="U18" s="5">
        <f t="shared" si="3"/>
        <v>3.9483177218768345E-2</v>
      </c>
    </row>
    <row r="19" spans="1:21">
      <c r="A19" s="1" t="s">
        <v>461</v>
      </c>
      <c r="C19" s="11">
        <v>0</v>
      </c>
      <c r="D19" s="11"/>
      <c r="E19" s="11">
        <v>0</v>
      </c>
      <c r="F19" s="11"/>
      <c r="G19" s="11">
        <v>0</v>
      </c>
      <c r="H19" s="11"/>
      <c r="I19" s="11">
        <f t="shared" si="0"/>
        <v>0</v>
      </c>
      <c r="K19" s="5">
        <f t="shared" si="1"/>
        <v>0</v>
      </c>
      <c r="M19" s="11">
        <f>IFERROR(VLOOKUP(A19,'درآمد سود سهام'!A:S,19,0),0)</f>
        <v>0</v>
      </c>
      <c r="N19" s="11"/>
      <c r="O19" s="11">
        <f>IFERROR(VLOOKUP(A19,'درآمد ناشی از تغییر قیمت اوراق'!A:Q,17,0),0)</f>
        <v>0</v>
      </c>
      <c r="P19" s="11"/>
      <c r="Q19" s="11">
        <v>-50047943</v>
      </c>
      <c r="R19" s="11"/>
      <c r="S19" s="11">
        <f t="shared" si="2"/>
        <v>-50047943</v>
      </c>
      <c r="U19" s="5">
        <f t="shared" si="3"/>
        <v>-2.5071643172288568E-5</v>
      </c>
    </row>
    <row r="20" spans="1:21">
      <c r="A20" s="1" t="s">
        <v>462</v>
      </c>
      <c r="C20" s="11">
        <v>0</v>
      </c>
      <c r="D20" s="11"/>
      <c r="E20" s="11">
        <v>0</v>
      </c>
      <c r="F20" s="11"/>
      <c r="G20" s="11">
        <v>0</v>
      </c>
      <c r="H20" s="11"/>
      <c r="I20" s="11">
        <f t="shared" si="0"/>
        <v>0</v>
      </c>
      <c r="K20" s="5">
        <f t="shared" si="1"/>
        <v>0</v>
      </c>
      <c r="M20" s="11">
        <f>IFERROR(VLOOKUP(A20,'درآمد سود سهام'!A:S,19,0),0)</f>
        <v>0</v>
      </c>
      <c r="N20" s="11"/>
      <c r="O20" s="11">
        <f>IFERROR(VLOOKUP(A20,'درآمد ناشی از تغییر قیمت اوراق'!A:Q,17,0),0)</f>
        <v>0</v>
      </c>
      <c r="P20" s="11"/>
      <c r="Q20" s="11">
        <v>-159874911</v>
      </c>
      <c r="R20" s="11"/>
      <c r="S20" s="11">
        <f t="shared" si="2"/>
        <v>-159874911</v>
      </c>
      <c r="U20" s="5">
        <f t="shared" si="3"/>
        <v>-8.00897395681855E-5</v>
      </c>
    </row>
    <row r="21" spans="1:21">
      <c r="A21" s="1" t="s">
        <v>463</v>
      </c>
      <c r="C21" s="11">
        <v>0</v>
      </c>
      <c r="D21" s="11"/>
      <c r="E21" s="11">
        <v>0</v>
      </c>
      <c r="F21" s="11"/>
      <c r="G21" s="11">
        <v>0</v>
      </c>
      <c r="H21" s="11"/>
      <c r="I21" s="11">
        <f t="shared" si="0"/>
        <v>0</v>
      </c>
      <c r="K21" s="5">
        <f t="shared" si="1"/>
        <v>0</v>
      </c>
      <c r="M21" s="11">
        <f>IFERROR(VLOOKUP(A21,'درآمد سود سهام'!A:S,19,0),0)</f>
        <v>0</v>
      </c>
      <c r="N21" s="11"/>
      <c r="O21" s="11">
        <f>IFERROR(VLOOKUP(A21,'درآمد ناشی از تغییر قیمت اوراق'!A:Q,17,0),0)</f>
        <v>0</v>
      </c>
      <c r="P21" s="11"/>
      <c r="Q21" s="11">
        <v>16322357934</v>
      </c>
      <c r="R21" s="11"/>
      <c r="S21" s="11">
        <f t="shared" si="2"/>
        <v>16322357934</v>
      </c>
      <c r="U21" s="5">
        <f t="shared" si="3"/>
        <v>8.17672634121289E-3</v>
      </c>
    </row>
    <row r="22" spans="1:21">
      <c r="A22" s="1" t="s">
        <v>28</v>
      </c>
      <c r="C22" s="11">
        <v>0</v>
      </c>
      <c r="D22" s="11"/>
      <c r="E22" s="11">
        <v>14001285915</v>
      </c>
      <c r="F22" s="11"/>
      <c r="G22" s="11">
        <v>0</v>
      </c>
      <c r="H22" s="11"/>
      <c r="I22" s="11">
        <f t="shared" si="0"/>
        <v>14001285915</v>
      </c>
      <c r="K22" s="5">
        <f t="shared" si="1"/>
        <v>0.1304500079857901</v>
      </c>
      <c r="M22" s="11">
        <f>IFERROR(VLOOKUP(A22,'درآمد سود سهام'!A:S,19,0),0)</f>
        <v>0</v>
      </c>
      <c r="N22" s="11"/>
      <c r="O22" s="11">
        <f>IFERROR(VLOOKUP(A22,'درآمد ناشی از تغییر قیمت اوراق'!A:Q,17,0),0)</f>
        <v>112724872152</v>
      </c>
      <c r="P22" s="11"/>
      <c r="Q22" s="11">
        <v>22775212768</v>
      </c>
      <c r="R22" s="11"/>
      <c r="S22" s="11">
        <f t="shared" si="2"/>
        <v>135500084920</v>
      </c>
      <c r="U22" s="5">
        <f t="shared" si="3"/>
        <v>6.7879109016109607E-2</v>
      </c>
    </row>
    <row r="23" spans="1:21">
      <c r="A23" s="1" t="s">
        <v>464</v>
      </c>
      <c r="C23" s="11">
        <v>0</v>
      </c>
      <c r="D23" s="11"/>
      <c r="E23" s="11">
        <v>0</v>
      </c>
      <c r="F23" s="11"/>
      <c r="G23" s="11">
        <v>0</v>
      </c>
      <c r="H23" s="11"/>
      <c r="I23" s="11">
        <f t="shared" si="0"/>
        <v>0</v>
      </c>
      <c r="K23" s="5">
        <f t="shared" si="1"/>
        <v>0</v>
      </c>
      <c r="M23" s="11">
        <f>IFERROR(VLOOKUP(A23,'درآمد سود سهام'!A:S,19,0),0)</f>
        <v>0</v>
      </c>
      <c r="N23" s="11"/>
      <c r="O23" s="11">
        <f>IFERROR(VLOOKUP(A23,'درآمد ناشی از تغییر قیمت اوراق'!A:Q,17,0),0)</f>
        <v>0</v>
      </c>
      <c r="P23" s="11"/>
      <c r="Q23" s="11">
        <v>-180213110</v>
      </c>
      <c r="R23" s="11"/>
      <c r="S23" s="11">
        <f t="shared" si="2"/>
        <v>-180213110</v>
      </c>
      <c r="U23" s="5">
        <f t="shared" si="3"/>
        <v>-9.0278211611781705E-5</v>
      </c>
    </row>
    <row r="24" spans="1:21">
      <c r="A24" s="1" t="s">
        <v>465</v>
      </c>
      <c r="C24" s="11">
        <v>0</v>
      </c>
      <c r="D24" s="11"/>
      <c r="E24" s="11">
        <v>0</v>
      </c>
      <c r="F24" s="11"/>
      <c r="G24" s="11">
        <v>0</v>
      </c>
      <c r="H24" s="11"/>
      <c r="I24" s="11">
        <f t="shared" si="0"/>
        <v>0</v>
      </c>
      <c r="K24" s="5">
        <f t="shared" si="1"/>
        <v>0</v>
      </c>
      <c r="M24" s="11">
        <f>IFERROR(VLOOKUP(A24,'درآمد سود سهام'!A:S,19,0),0)</f>
        <v>0</v>
      </c>
      <c r="N24" s="11"/>
      <c r="O24" s="11">
        <f>IFERROR(VLOOKUP(A24,'درآمد ناشی از تغییر قیمت اوراق'!A:Q,17,0),0)</f>
        <v>0</v>
      </c>
      <c r="P24" s="11"/>
      <c r="Q24" s="11">
        <v>41564904048</v>
      </c>
      <c r="R24" s="11"/>
      <c r="S24" s="11">
        <f t="shared" si="2"/>
        <v>41564904048</v>
      </c>
      <c r="U24" s="5">
        <f t="shared" si="3"/>
        <v>2.0822043431073054E-2</v>
      </c>
    </row>
    <row r="25" spans="1:21">
      <c r="A25" s="1" t="s">
        <v>466</v>
      </c>
      <c r="C25" s="11">
        <v>0</v>
      </c>
      <c r="D25" s="11"/>
      <c r="E25" s="11">
        <v>0</v>
      </c>
      <c r="F25" s="11"/>
      <c r="G25" s="11">
        <v>0</v>
      </c>
      <c r="H25" s="11"/>
      <c r="I25" s="11">
        <f t="shared" si="0"/>
        <v>0</v>
      </c>
      <c r="K25" s="5">
        <f t="shared" si="1"/>
        <v>0</v>
      </c>
      <c r="M25" s="11">
        <f>IFERROR(VLOOKUP(A25,'درآمد سود سهام'!A:S,19,0),0)</f>
        <v>0</v>
      </c>
      <c r="N25" s="11"/>
      <c r="O25" s="11">
        <f>IFERROR(VLOOKUP(A25,'درآمد ناشی از تغییر قیمت اوراق'!A:Q,17,0),0)</f>
        <v>0</v>
      </c>
      <c r="P25" s="11"/>
      <c r="Q25" s="11">
        <v>39557984771</v>
      </c>
      <c r="R25" s="11"/>
      <c r="S25" s="11">
        <f t="shared" si="2"/>
        <v>39557984771</v>
      </c>
      <c r="U25" s="5">
        <f t="shared" si="3"/>
        <v>1.9816672161597878E-2</v>
      </c>
    </row>
    <row r="26" spans="1:21">
      <c r="A26" s="1" t="s">
        <v>467</v>
      </c>
      <c r="C26" s="11">
        <v>0</v>
      </c>
      <c r="D26" s="11"/>
      <c r="E26" s="11">
        <v>0</v>
      </c>
      <c r="F26" s="11"/>
      <c r="G26" s="11">
        <v>0</v>
      </c>
      <c r="H26" s="11"/>
      <c r="I26" s="11">
        <f t="shared" si="0"/>
        <v>0</v>
      </c>
      <c r="K26" s="5">
        <f t="shared" si="1"/>
        <v>0</v>
      </c>
      <c r="M26" s="11">
        <f>IFERROR(VLOOKUP(A26,'درآمد سود سهام'!A:S,19,0),0)</f>
        <v>0</v>
      </c>
      <c r="N26" s="11"/>
      <c r="O26" s="11">
        <f>IFERROR(VLOOKUP(A26,'درآمد ناشی از تغییر قیمت اوراق'!A:Q,17,0),0)</f>
        <v>0</v>
      </c>
      <c r="P26" s="11"/>
      <c r="Q26" s="11">
        <v>8545171731</v>
      </c>
      <c r="R26" s="11"/>
      <c r="S26" s="11">
        <f t="shared" si="2"/>
        <v>8545171731</v>
      </c>
      <c r="U26" s="5">
        <f t="shared" si="3"/>
        <v>4.2807253134371469E-3</v>
      </c>
    </row>
    <row r="27" spans="1:21">
      <c r="A27" s="1" t="s">
        <v>468</v>
      </c>
      <c r="C27" s="11">
        <v>0</v>
      </c>
      <c r="D27" s="11"/>
      <c r="E27" s="11">
        <v>0</v>
      </c>
      <c r="F27" s="11"/>
      <c r="G27" s="11">
        <v>0</v>
      </c>
      <c r="H27" s="11"/>
      <c r="I27" s="11">
        <f t="shared" si="0"/>
        <v>0</v>
      </c>
      <c r="K27" s="5">
        <f t="shared" si="1"/>
        <v>0</v>
      </c>
      <c r="M27" s="11">
        <f>IFERROR(VLOOKUP(A27,'درآمد سود سهام'!A:S,19,0),0)</f>
        <v>0</v>
      </c>
      <c r="N27" s="11"/>
      <c r="O27" s="11">
        <f>IFERROR(VLOOKUP(A27,'درآمد ناشی از تغییر قیمت اوراق'!A:Q,17,0),0)</f>
        <v>0</v>
      </c>
      <c r="P27" s="11"/>
      <c r="Q27" s="11">
        <v>6546197733</v>
      </c>
      <c r="R27" s="11"/>
      <c r="S27" s="11">
        <f t="shared" si="2"/>
        <v>6546197733</v>
      </c>
      <c r="U27" s="5">
        <f t="shared" si="3"/>
        <v>3.279334251500014E-3</v>
      </c>
    </row>
    <row r="28" spans="1:21">
      <c r="A28" s="1" t="s">
        <v>469</v>
      </c>
      <c r="C28" s="11">
        <v>0</v>
      </c>
      <c r="D28" s="11"/>
      <c r="E28" s="11">
        <v>0</v>
      </c>
      <c r="F28" s="11"/>
      <c r="G28" s="11">
        <v>0</v>
      </c>
      <c r="H28" s="11"/>
      <c r="I28" s="11">
        <f t="shared" si="0"/>
        <v>0</v>
      </c>
      <c r="K28" s="5">
        <f t="shared" si="1"/>
        <v>0</v>
      </c>
      <c r="M28" s="11">
        <f>IFERROR(VLOOKUP(A28,'درآمد سود سهام'!A:S,19,0),0)</f>
        <v>0</v>
      </c>
      <c r="N28" s="11"/>
      <c r="O28" s="11">
        <f>IFERROR(VLOOKUP(A28,'درآمد ناشی از تغییر قیمت اوراق'!A:Q,17,0),0)</f>
        <v>0</v>
      </c>
      <c r="P28" s="11"/>
      <c r="Q28" s="11">
        <v>39529868123</v>
      </c>
      <c r="R28" s="11"/>
      <c r="S28" s="11">
        <f t="shared" si="2"/>
        <v>39529868123</v>
      </c>
      <c r="U28" s="5">
        <f t="shared" si="3"/>
        <v>1.9802587055925167E-2</v>
      </c>
    </row>
    <row r="29" spans="1:21">
      <c r="A29" s="1" t="s">
        <v>470</v>
      </c>
      <c r="C29" s="11">
        <v>0</v>
      </c>
      <c r="D29" s="11"/>
      <c r="E29" s="11">
        <v>0</v>
      </c>
      <c r="F29" s="11"/>
      <c r="G29" s="11">
        <v>0</v>
      </c>
      <c r="H29" s="11"/>
      <c r="I29" s="11">
        <f t="shared" si="0"/>
        <v>0</v>
      </c>
      <c r="K29" s="5">
        <f t="shared" si="1"/>
        <v>0</v>
      </c>
      <c r="M29" s="11">
        <f>IFERROR(VLOOKUP(A29,'درآمد سود سهام'!A:S,19,0),0)</f>
        <v>0</v>
      </c>
      <c r="N29" s="11"/>
      <c r="O29" s="11">
        <f>IFERROR(VLOOKUP(A29,'درآمد ناشی از تغییر قیمت اوراق'!A:Q,17,0),0)</f>
        <v>0</v>
      </c>
      <c r="P29" s="11"/>
      <c r="Q29" s="11">
        <v>20446861023</v>
      </c>
      <c r="R29" s="11"/>
      <c r="S29" s="11">
        <f t="shared" si="2"/>
        <v>20446861023</v>
      </c>
      <c r="U29" s="5">
        <f t="shared" si="3"/>
        <v>1.0242906557858556E-2</v>
      </c>
    </row>
    <row r="30" spans="1:21">
      <c r="A30" s="1" t="s">
        <v>471</v>
      </c>
      <c r="C30" s="11">
        <v>0</v>
      </c>
      <c r="D30" s="11"/>
      <c r="E30" s="11">
        <v>0</v>
      </c>
      <c r="F30" s="11"/>
      <c r="G30" s="11">
        <v>0</v>
      </c>
      <c r="H30" s="11"/>
      <c r="I30" s="11">
        <f t="shared" si="0"/>
        <v>0</v>
      </c>
      <c r="K30" s="5">
        <f t="shared" si="1"/>
        <v>0</v>
      </c>
      <c r="M30" s="11">
        <f>IFERROR(VLOOKUP(A30,'درآمد سود سهام'!A:S,19,0),0)</f>
        <v>0</v>
      </c>
      <c r="N30" s="11"/>
      <c r="O30" s="11">
        <f>IFERROR(VLOOKUP(A30,'درآمد ناشی از تغییر قیمت اوراق'!A:Q,17,0),0)</f>
        <v>0</v>
      </c>
      <c r="P30" s="11"/>
      <c r="Q30" s="11">
        <v>13014850114</v>
      </c>
      <c r="R30" s="11"/>
      <c r="S30" s="11">
        <f t="shared" si="2"/>
        <v>13014850114</v>
      </c>
      <c r="U30" s="5">
        <f t="shared" si="3"/>
        <v>6.5198219634926297E-3</v>
      </c>
    </row>
    <row r="31" spans="1:21">
      <c r="A31" s="1" t="s">
        <v>438</v>
      </c>
      <c r="C31" s="11">
        <v>0</v>
      </c>
      <c r="D31" s="11"/>
      <c r="E31" s="11">
        <v>0</v>
      </c>
      <c r="F31" s="11"/>
      <c r="G31" s="11">
        <v>0</v>
      </c>
      <c r="H31" s="11"/>
      <c r="I31" s="11">
        <f t="shared" si="0"/>
        <v>0</v>
      </c>
      <c r="K31" s="5">
        <f t="shared" si="1"/>
        <v>0</v>
      </c>
      <c r="M31" s="11">
        <f>IFERROR(VLOOKUP(A31,'درآمد سود سهام'!A:S,19,0),0)</f>
        <v>4424425820</v>
      </c>
      <c r="N31" s="11"/>
      <c r="O31" s="11">
        <f>IFERROR(VLOOKUP(A31,'درآمد ناشی از تغییر قیمت اوراق'!A:Q,17,0),0)</f>
        <v>0</v>
      </c>
      <c r="P31" s="11"/>
      <c r="Q31" s="11">
        <v>-1715394297</v>
      </c>
      <c r="R31" s="11"/>
      <c r="S31" s="11">
        <f t="shared" si="2"/>
        <v>2709031523</v>
      </c>
      <c r="U31" s="5">
        <f t="shared" si="3"/>
        <v>1.357096168510611E-3</v>
      </c>
    </row>
    <row r="32" spans="1:21">
      <c r="A32" s="1" t="s">
        <v>17</v>
      </c>
      <c r="C32" s="11">
        <v>0</v>
      </c>
      <c r="D32" s="11"/>
      <c r="E32" s="11">
        <v>-3800446</v>
      </c>
      <c r="F32" s="11"/>
      <c r="G32" s="11">
        <v>0</v>
      </c>
      <c r="H32" s="11"/>
      <c r="I32" s="11">
        <f t="shared" si="0"/>
        <v>-3800446</v>
      </c>
      <c r="K32" s="5">
        <f t="shared" si="1"/>
        <v>-3.5408762742173028E-5</v>
      </c>
      <c r="M32" s="11">
        <f>IFERROR(VLOOKUP(A32,'درآمد سود سهام'!A:S,19,0),0)</f>
        <v>197340000</v>
      </c>
      <c r="N32" s="11"/>
      <c r="O32" s="11">
        <f>IFERROR(VLOOKUP(A32,'درآمد ناشی از تغییر قیمت اوراق'!A:Q,17,0),0)</f>
        <v>-240253780</v>
      </c>
      <c r="P32" s="11"/>
      <c r="Q32" s="11">
        <v>-23788582</v>
      </c>
      <c r="R32" s="11"/>
      <c r="S32" s="11">
        <f t="shared" si="2"/>
        <v>-66702362</v>
      </c>
      <c r="U32" s="5">
        <f t="shared" si="3"/>
        <v>-3.3414716341345348E-5</v>
      </c>
    </row>
    <row r="33" spans="1:21">
      <c r="A33" s="1" t="s">
        <v>444</v>
      </c>
      <c r="C33" s="11">
        <v>0</v>
      </c>
      <c r="D33" s="11"/>
      <c r="E33" s="11">
        <v>0</v>
      </c>
      <c r="F33" s="11"/>
      <c r="G33" s="11">
        <v>0</v>
      </c>
      <c r="H33" s="11"/>
      <c r="I33" s="11">
        <f t="shared" si="0"/>
        <v>0</v>
      </c>
      <c r="K33" s="5">
        <f t="shared" si="1"/>
        <v>0</v>
      </c>
      <c r="M33" s="11">
        <f>IFERROR(VLOOKUP(A33,'درآمد سود سهام'!A:S,19,0),0)</f>
        <v>24638081500</v>
      </c>
      <c r="N33" s="11"/>
      <c r="O33" s="11">
        <f>IFERROR(VLOOKUP(A33,'درآمد ناشی از تغییر قیمت اوراق'!A:Q,17,0),0)</f>
        <v>0</v>
      </c>
      <c r="P33" s="11"/>
      <c r="Q33" s="11">
        <v>-14852566286</v>
      </c>
      <c r="R33" s="11"/>
      <c r="S33" s="11">
        <f t="shared" si="2"/>
        <v>9785515214</v>
      </c>
      <c r="U33" s="5">
        <f t="shared" si="3"/>
        <v>4.9020785070509098E-3</v>
      </c>
    </row>
    <row r="34" spans="1:21">
      <c r="A34" s="1" t="s">
        <v>472</v>
      </c>
      <c r="C34" s="11">
        <v>0</v>
      </c>
      <c r="D34" s="11"/>
      <c r="E34" s="11">
        <v>0</v>
      </c>
      <c r="F34" s="11"/>
      <c r="G34" s="11">
        <v>0</v>
      </c>
      <c r="H34" s="11"/>
      <c r="I34" s="11">
        <f t="shared" si="0"/>
        <v>0</v>
      </c>
      <c r="K34" s="5">
        <f t="shared" si="1"/>
        <v>0</v>
      </c>
      <c r="M34" s="11">
        <f>IFERROR(VLOOKUP(A34,'درآمد سود سهام'!A:S,19,0),0)</f>
        <v>0</v>
      </c>
      <c r="N34" s="11"/>
      <c r="O34" s="11">
        <f>IFERROR(VLOOKUP(A34,'درآمد ناشی از تغییر قیمت اوراق'!A:Q,17,0),0)</f>
        <v>0</v>
      </c>
      <c r="P34" s="11"/>
      <c r="Q34" s="11">
        <v>32492747007</v>
      </c>
      <c r="R34" s="11"/>
      <c r="S34" s="11">
        <f t="shared" si="2"/>
        <v>32492747007</v>
      </c>
      <c r="U34" s="5">
        <f t="shared" si="3"/>
        <v>1.6277323498529228E-2</v>
      </c>
    </row>
    <row r="35" spans="1:21">
      <c r="A35" s="1" t="s">
        <v>26</v>
      </c>
      <c r="C35" s="11">
        <v>0</v>
      </c>
      <c r="D35" s="11"/>
      <c r="E35" s="11">
        <v>9868456094</v>
      </c>
      <c r="F35" s="11"/>
      <c r="G35" s="11">
        <v>0</v>
      </c>
      <c r="H35" s="11"/>
      <c r="I35" s="11">
        <f t="shared" si="0"/>
        <v>9868456094</v>
      </c>
      <c r="K35" s="5">
        <f t="shared" si="1"/>
        <v>9.1944424539645506E-2</v>
      </c>
      <c r="M35" s="11">
        <f>IFERROR(VLOOKUP(A35,'درآمد سود سهام'!A:S,19,0),0)</f>
        <v>0</v>
      </c>
      <c r="N35" s="11"/>
      <c r="O35" s="11">
        <f>IFERROR(VLOOKUP(A35,'درآمد ناشی از تغییر قیمت اوراق'!A:Q,17,0),0)</f>
        <v>48165051504</v>
      </c>
      <c r="P35" s="11"/>
      <c r="Q35" s="11">
        <v>13659099217</v>
      </c>
      <c r="R35" s="11"/>
      <c r="S35" s="11">
        <f t="shared" si="2"/>
        <v>61824150721</v>
      </c>
      <c r="U35" s="5">
        <f t="shared" si="3"/>
        <v>3.0970964107489875E-2</v>
      </c>
    </row>
    <row r="36" spans="1:21">
      <c r="A36" s="1" t="s">
        <v>473</v>
      </c>
      <c r="C36" s="11">
        <v>0</v>
      </c>
      <c r="D36" s="11"/>
      <c r="E36" s="11">
        <v>0</v>
      </c>
      <c r="F36" s="11"/>
      <c r="G36" s="11">
        <v>0</v>
      </c>
      <c r="H36" s="11"/>
      <c r="I36" s="11">
        <f t="shared" si="0"/>
        <v>0</v>
      </c>
      <c r="K36" s="5">
        <f t="shared" si="1"/>
        <v>0</v>
      </c>
      <c r="M36" s="11">
        <f>IFERROR(VLOOKUP(A36,'درآمد سود سهام'!A:S,19,0),0)</f>
        <v>0</v>
      </c>
      <c r="N36" s="11"/>
      <c r="O36" s="11">
        <f>IFERROR(VLOOKUP(A36,'درآمد ناشی از تغییر قیمت اوراق'!A:Q,17,0),0)</f>
        <v>0</v>
      </c>
      <c r="P36" s="11"/>
      <c r="Q36" s="11">
        <v>56915727369</v>
      </c>
      <c r="R36" s="11"/>
      <c r="S36" s="11">
        <f t="shared" si="2"/>
        <v>56915727369</v>
      </c>
      <c r="U36" s="5">
        <f t="shared" si="3"/>
        <v>2.8512077059527231E-2</v>
      </c>
    </row>
    <row r="37" spans="1:21">
      <c r="A37" s="1" t="s">
        <v>474</v>
      </c>
      <c r="C37" s="11">
        <v>0</v>
      </c>
      <c r="D37" s="11"/>
      <c r="E37" s="11">
        <v>0</v>
      </c>
      <c r="F37" s="11"/>
      <c r="G37" s="11">
        <v>0</v>
      </c>
      <c r="H37" s="11"/>
      <c r="I37" s="11">
        <f t="shared" si="0"/>
        <v>0</v>
      </c>
      <c r="K37" s="5">
        <f t="shared" si="1"/>
        <v>0</v>
      </c>
      <c r="M37" s="11">
        <f>IFERROR(VLOOKUP(A37,'درآمد سود سهام'!A:S,19,0),0)</f>
        <v>0</v>
      </c>
      <c r="N37" s="11"/>
      <c r="O37" s="11">
        <f>IFERROR(VLOOKUP(A37,'درآمد ناشی از تغییر قیمت اوراق'!A:Q,17,0),0)</f>
        <v>0</v>
      </c>
      <c r="P37" s="11"/>
      <c r="Q37" s="11">
        <v>49114447735</v>
      </c>
      <c r="R37" s="11"/>
      <c r="S37" s="11">
        <f t="shared" si="2"/>
        <v>49114447735</v>
      </c>
      <c r="U37" s="5">
        <f t="shared" si="3"/>
        <v>2.4604006366773887E-2</v>
      </c>
    </row>
    <row r="38" spans="1:21">
      <c r="A38" s="1" t="s">
        <v>475</v>
      </c>
      <c r="C38" s="11">
        <v>0</v>
      </c>
      <c r="D38" s="11"/>
      <c r="E38" s="11">
        <v>0</v>
      </c>
      <c r="F38" s="11"/>
      <c r="G38" s="11">
        <v>0</v>
      </c>
      <c r="H38" s="11"/>
      <c r="I38" s="11">
        <f t="shared" si="0"/>
        <v>0</v>
      </c>
      <c r="K38" s="5">
        <f t="shared" si="1"/>
        <v>0</v>
      </c>
      <c r="M38" s="11">
        <f>IFERROR(VLOOKUP(A38,'درآمد سود سهام'!A:S,19,0),0)</f>
        <v>0</v>
      </c>
      <c r="N38" s="11"/>
      <c r="O38" s="11">
        <f>IFERROR(VLOOKUP(A38,'درآمد ناشی از تغییر قیمت اوراق'!A:Q,17,0),0)</f>
        <v>0</v>
      </c>
      <c r="P38" s="11"/>
      <c r="Q38" s="11">
        <v>638047761</v>
      </c>
      <c r="R38" s="11"/>
      <c r="S38" s="11">
        <f t="shared" si="2"/>
        <v>638047761</v>
      </c>
      <c r="U38" s="5">
        <f t="shared" si="3"/>
        <v>3.1963163382498378E-4</v>
      </c>
    </row>
    <row r="39" spans="1:21">
      <c r="A39" s="1" t="s">
        <v>15</v>
      </c>
      <c r="C39" s="11">
        <v>0</v>
      </c>
      <c r="D39" s="11"/>
      <c r="E39" s="11">
        <v>1031622711</v>
      </c>
      <c r="F39" s="11"/>
      <c r="G39" s="11">
        <v>0</v>
      </c>
      <c r="H39" s="11"/>
      <c r="I39" s="11">
        <f t="shared" si="0"/>
        <v>1031622711</v>
      </c>
      <c r="K39" s="5">
        <f t="shared" si="1"/>
        <v>9.6116307962897871E-3</v>
      </c>
      <c r="M39" s="11">
        <f>IFERROR(VLOOKUP(A39,'درآمد سود سهام'!A:S,19,0),0)</f>
        <v>16294045354</v>
      </c>
      <c r="N39" s="11"/>
      <c r="O39" s="11">
        <f>IFERROR(VLOOKUP(A39,'درآمد ناشی از تغییر قیمت اوراق'!A:Q,17,0),0)</f>
        <v>-6201655136</v>
      </c>
      <c r="P39" s="11"/>
      <c r="Q39" s="11">
        <v>3144972855</v>
      </c>
      <c r="R39" s="11"/>
      <c r="S39" s="11">
        <f t="shared" si="2"/>
        <v>13237363073</v>
      </c>
      <c r="U39" s="5">
        <f t="shared" si="3"/>
        <v>6.6312903910613324E-3</v>
      </c>
    </row>
    <row r="40" spans="1:21">
      <c r="A40" s="1" t="s">
        <v>476</v>
      </c>
      <c r="C40" s="11">
        <v>0</v>
      </c>
      <c r="D40" s="11"/>
      <c r="E40" s="11">
        <v>0</v>
      </c>
      <c r="F40" s="11"/>
      <c r="G40" s="11">
        <v>0</v>
      </c>
      <c r="H40" s="11"/>
      <c r="I40" s="11">
        <f t="shared" si="0"/>
        <v>0</v>
      </c>
      <c r="K40" s="5">
        <f t="shared" si="1"/>
        <v>0</v>
      </c>
      <c r="M40" s="11">
        <f>IFERROR(VLOOKUP(A40,'درآمد سود سهام'!A:S,19,0),0)</f>
        <v>0</v>
      </c>
      <c r="N40" s="11"/>
      <c r="O40" s="11">
        <f>IFERROR(VLOOKUP(A40,'درآمد ناشی از تغییر قیمت اوراق'!A:Q,17,0),0)</f>
        <v>0</v>
      </c>
      <c r="P40" s="11"/>
      <c r="Q40" s="11">
        <v>524166245</v>
      </c>
      <c r="R40" s="11"/>
      <c r="S40" s="11">
        <f t="shared" si="2"/>
        <v>524166245</v>
      </c>
      <c r="U40" s="5">
        <f t="shared" si="3"/>
        <v>2.6258240139057039E-4</v>
      </c>
    </row>
    <row r="41" spans="1:21">
      <c r="A41" s="1" t="s">
        <v>477</v>
      </c>
      <c r="C41" s="11">
        <v>0</v>
      </c>
      <c r="D41" s="11"/>
      <c r="E41" s="11">
        <v>0</v>
      </c>
      <c r="F41" s="11"/>
      <c r="G41" s="11">
        <v>0</v>
      </c>
      <c r="H41" s="11"/>
      <c r="I41" s="11">
        <f t="shared" si="0"/>
        <v>0</v>
      </c>
      <c r="K41" s="5">
        <f t="shared" si="1"/>
        <v>0</v>
      </c>
      <c r="M41" s="11">
        <f>IFERROR(VLOOKUP(A41,'درآمد سود سهام'!A:S,19,0),0)</f>
        <v>0</v>
      </c>
      <c r="N41" s="11"/>
      <c r="O41" s="11">
        <f>IFERROR(VLOOKUP(A41,'درآمد ناشی از تغییر قیمت اوراق'!A:Q,17,0),0)</f>
        <v>0</v>
      </c>
      <c r="P41" s="11"/>
      <c r="Q41" s="11">
        <v>8622537941</v>
      </c>
      <c r="R41" s="11"/>
      <c r="S41" s="11">
        <f t="shared" si="2"/>
        <v>8622537941</v>
      </c>
      <c r="U41" s="5">
        <f t="shared" si="3"/>
        <v>4.319482111308187E-3</v>
      </c>
    </row>
    <row r="42" spans="1:21">
      <c r="A42" s="1" t="s">
        <v>478</v>
      </c>
      <c r="C42" s="11">
        <v>0</v>
      </c>
      <c r="D42" s="11"/>
      <c r="E42" s="11">
        <v>0</v>
      </c>
      <c r="F42" s="11"/>
      <c r="G42" s="11">
        <v>0</v>
      </c>
      <c r="H42" s="11"/>
      <c r="I42" s="11">
        <f t="shared" si="0"/>
        <v>0</v>
      </c>
      <c r="K42" s="5">
        <f t="shared" si="1"/>
        <v>0</v>
      </c>
      <c r="M42" s="11">
        <f>IFERROR(VLOOKUP(A42,'درآمد سود سهام'!A:S,19,0),0)</f>
        <v>0</v>
      </c>
      <c r="N42" s="11"/>
      <c r="O42" s="11">
        <f>IFERROR(VLOOKUP(A42,'درآمد ناشی از تغییر قیمت اوراق'!A:Q,17,0),0)</f>
        <v>0</v>
      </c>
      <c r="P42" s="11"/>
      <c r="Q42" s="11">
        <v>2614510658</v>
      </c>
      <c r="R42" s="11"/>
      <c r="S42" s="11">
        <f t="shared" si="2"/>
        <v>2614510658</v>
      </c>
      <c r="U42" s="5">
        <f t="shared" si="3"/>
        <v>1.3097457029856631E-3</v>
      </c>
    </row>
    <row r="43" spans="1:21">
      <c r="A43" s="1" t="s">
        <v>479</v>
      </c>
      <c r="C43" s="11">
        <v>0</v>
      </c>
      <c r="D43" s="11"/>
      <c r="E43" s="11">
        <v>0</v>
      </c>
      <c r="F43" s="11"/>
      <c r="G43" s="11">
        <v>0</v>
      </c>
      <c r="H43" s="11"/>
      <c r="I43" s="11">
        <f t="shared" si="0"/>
        <v>0</v>
      </c>
      <c r="K43" s="5">
        <f t="shared" si="1"/>
        <v>0</v>
      </c>
      <c r="M43" s="11">
        <f>IFERROR(VLOOKUP(A43,'درآمد سود سهام'!A:S,19,0),0)</f>
        <v>0</v>
      </c>
      <c r="N43" s="11"/>
      <c r="O43" s="11">
        <f>IFERROR(VLOOKUP(A43,'درآمد ناشی از تغییر قیمت اوراق'!A:Q,17,0),0)</f>
        <v>0</v>
      </c>
      <c r="P43" s="11"/>
      <c r="Q43" s="11">
        <v>32288586520</v>
      </c>
      <c r="R43" s="11"/>
      <c r="S43" s="11">
        <f t="shared" si="2"/>
        <v>32288586520</v>
      </c>
      <c r="U43" s="5">
        <f t="shared" si="3"/>
        <v>1.6175048788059216E-2</v>
      </c>
    </row>
    <row r="44" spans="1:21">
      <c r="A44" s="1" t="s">
        <v>445</v>
      </c>
      <c r="C44" s="11">
        <v>0</v>
      </c>
      <c r="D44" s="11"/>
      <c r="E44" s="11">
        <v>0</v>
      </c>
      <c r="F44" s="11"/>
      <c r="G44" s="11">
        <v>0</v>
      </c>
      <c r="H44" s="11"/>
      <c r="I44" s="11">
        <f t="shared" si="0"/>
        <v>0</v>
      </c>
      <c r="K44" s="5">
        <f t="shared" si="1"/>
        <v>0</v>
      </c>
      <c r="M44" s="11">
        <f>IFERROR(VLOOKUP(A44,'درآمد سود سهام'!A:S,19,0),0)</f>
        <v>12016324400</v>
      </c>
      <c r="N44" s="11"/>
      <c r="O44" s="11">
        <f>IFERROR(VLOOKUP(A44,'درآمد ناشی از تغییر قیمت اوراق'!A:Q,17,0),0)</f>
        <v>0</v>
      </c>
      <c r="P44" s="11"/>
      <c r="Q44" s="11">
        <v>-7762683936</v>
      </c>
      <c r="R44" s="11"/>
      <c r="S44" s="11">
        <f t="shared" si="2"/>
        <v>4253640464</v>
      </c>
      <c r="U44" s="5">
        <f t="shared" si="3"/>
        <v>2.1308719100926084E-3</v>
      </c>
    </row>
    <row r="45" spans="1:21">
      <c r="A45" s="1" t="s">
        <v>25</v>
      </c>
      <c r="C45" s="11">
        <v>0</v>
      </c>
      <c r="D45" s="11"/>
      <c r="E45" s="11">
        <v>18661753384</v>
      </c>
      <c r="F45" s="11"/>
      <c r="G45" s="11">
        <v>0</v>
      </c>
      <c r="H45" s="11"/>
      <c r="I45" s="11">
        <f t="shared" si="0"/>
        <v>18661753384</v>
      </c>
      <c r="K45" s="5">
        <f t="shared" si="1"/>
        <v>0.17387159242020558</v>
      </c>
      <c r="M45" s="11">
        <f>IFERROR(VLOOKUP(A45,'درآمد سود سهام'!A:S,19,0),0)</f>
        <v>0</v>
      </c>
      <c r="N45" s="11"/>
      <c r="O45" s="11">
        <f>IFERROR(VLOOKUP(A45,'درآمد ناشی از تغییر قیمت اوراق'!A:Q,17,0),0)</f>
        <v>71855720170</v>
      </c>
      <c r="P45" s="11"/>
      <c r="Q45" s="11">
        <v>61080799943</v>
      </c>
      <c r="R45" s="11"/>
      <c r="S45" s="11">
        <f t="shared" si="2"/>
        <v>132936520113</v>
      </c>
      <c r="U45" s="5">
        <f t="shared" si="3"/>
        <v>6.6594884765571655E-2</v>
      </c>
    </row>
    <row r="46" spans="1:21">
      <c r="A46" s="1" t="s">
        <v>33</v>
      </c>
      <c r="C46" s="11">
        <v>0</v>
      </c>
      <c r="D46" s="11"/>
      <c r="E46" s="11">
        <v>212181746</v>
      </c>
      <c r="F46" s="11"/>
      <c r="G46" s="11">
        <v>0</v>
      </c>
      <c r="H46" s="11"/>
      <c r="I46" s="11">
        <f t="shared" si="0"/>
        <v>212181746</v>
      </c>
      <c r="K46" s="5">
        <f t="shared" si="1"/>
        <v>1.9768977384059718E-3</v>
      </c>
      <c r="M46" s="11">
        <f>IFERROR(VLOOKUP(A46,'درآمد سود سهام'!A:S,19,0),0)</f>
        <v>43989010566</v>
      </c>
      <c r="N46" s="11"/>
      <c r="O46" s="11">
        <f>IFERROR(VLOOKUP(A46,'درآمد ناشی از تغییر قیمت اوراق'!A:Q,17,0),0)</f>
        <v>-44437343585</v>
      </c>
      <c r="P46" s="11"/>
      <c r="Q46" s="11">
        <v>19549129343</v>
      </c>
      <c r="R46" s="11"/>
      <c r="S46" s="11">
        <f t="shared" si="2"/>
        <v>19100796324</v>
      </c>
      <c r="U46" s="5">
        <f t="shared" si="3"/>
        <v>9.5685920546602528E-3</v>
      </c>
    </row>
    <row r="47" spans="1:21">
      <c r="A47" s="1" t="s">
        <v>480</v>
      </c>
      <c r="C47" s="11">
        <v>0</v>
      </c>
      <c r="D47" s="11"/>
      <c r="E47" s="11">
        <v>0</v>
      </c>
      <c r="F47" s="11"/>
      <c r="G47" s="11">
        <v>0</v>
      </c>
      <c r="H47" s="11"/>
      <c r="I47" s="11">
        <f t="shared" si="0"/>
        <v>0</v>
      </c>
      <c r="K47" s="5">
        <f t="shared" si="1"/>
        <v>0</v>
      </c>
      <c r="M47" s="11">
        <f>IFERROR(VLOOKUP(A47,'درآمد سود سهام'!A:S,19,0),0)</f>
        <v>0</v>
      </c>
      <c r="N47" s="11"/>
      <c r="O47" s="11">
        <f>IFERROR(VLOOKUP(A47,'درآمد ناشی از تغییر قیمت اوراق'!A:Q,17,0),0)</f>
        <v>0</v>
      </c>
      <c r="P47" s="11"/>
      <c r="Q47" s="11">
        <v>665770873</v>
      </c>
      <c r="R47" s="11"/>
      <c r="S47" s="11">
        <f t="shared" si="2"/>
        <v>665770873</v>
      </c>
      <c r="U47" s="5">
        <f t="shared" si="3"/>
        <v>3.3351959664674032E-4</v>
      </c>
    </row>
    <row r="48" spans="1:21">
      <c r="A48" s="1" t="s">
        <v>481</v>
      </c>
      <c r="C48" s="11">
        <v>0</v>
      </c>
      <c r="D48" s="11"/>
      <c r="E48" s="11">
        <v>0</v>
      </c>
      <c r="F48" s="11"/>
      <c r="G48" s="11">
        <v>0</v>
      </c>
      <c r="H48" s="11"/>
      <c r="I48" s="11">
        <f t="shared" si="0"/>
        <v>0</v>
      </c>
      <c r="K48" s="5">
        <f t="shared" si="1"/>
        <v>0</v>
      </c>
      <c r="M48" s="11">
        <f>IFERROR(VLOOKUP(A48,'درآمد سود سهام'!A:S,19,0),0)</f>
        <v>0</v>
      </c>
      <c r="N48" s="11"/>
      <c r="O48" s="11">
        <f>IFERROR(VLOOKUP(A48,'درآمد ناشی از تغییر قیمت اوراق'!A:Q,17,0),0)</f>
        <v>0</v>
      </c>
      <c r="P48" s="11"/>
      <c r="Q48" s="11">
        <v>22815558938</v>
      </c>
      <c r="R48" s="11"/>
      <c r="S48" s="11">
        <f t="shared" si="2"/>
        <v>22815558938</v>
      </c>
      <c r="U48" s="5">
        <f t="shared" si="3"/>
        <v>1.1429511747762643E-2</v>
      </c>
    </row>
    <row r="49" spans="1:21">
      <c r="A49" s="1" t="s">
        <v>482</v>
      </c>
      <c r="C49" s="11">
        <v>0</v>
      </c>
      <c r="D49" s="11"/>
      <c r="E49" s="11">
        <v>0</v>
      </c>
      <c r="F49" s="11"/>
      <c r="G49" s="11">
        <v>0</v>
      </c>
      <c r="H49" s="11"/>
      <c r="I49" s="11">
        <f t="shared" si="0"/>
        <v>0</v>
      </c>
      <c r="K49" s="5">
        <f t="shared" si="1"/>
        <v>0</v>
      </c>
      <c r="M49" s="11">
        <f>IFERROR(VLOOKUP(A49,'درآمد سود سهام'!A:S,19,0),0)</f>
        <v>0</v>
      </c>
      <c r="N49" s="11"/>
      <c r="O49" s="11">
        <f>IFERROR(VLOOKUP(A49,'درآمد ناشی از تغییر قیمت اوراق'!A:Q,17,0),0)</f>
        <v>0</v>
      </c>
      <c r="P49" s="11"/>
      <c r="Q49" s="11">
        <v>19576955542</v>
      </c>
      <c r="R49" s="11"/>
      <c r="S49" s="11">
        <f t="shared" si="2"/>
        <v>19576955542</v>
      </c>
      <c r="U49" s="5">
        <f t="shared" si="3"/>
        <v>9.8071252148920728E-3</v>
      </c>
    </row>
    <row r="50" spans="1:21">
      <c r="A50" s="1" t="s">
        <v>483</v>
      </c>
      <c r="C50" s="11">
        <v>0</v>
      </c>
      <c r="D50" s="11"/>
      <c r="E50" s="11">
        <v>0</v>
      </c>
      <c r="F50" s="11"/>
      <c r="G50" s="11">
        <v>0</v>
      </c>
      <c r="H50" s="11"/>
      <c r="I50" s="11">
        <f t="shared" si="0"/>
        <v>0</v>
      </c>
      <c r="K50" s="5">
        <f t="shared" si="1"/>
        <v>0</v>
      </c>
      <c r="M50" s="11">
        <f>IFERROR(VLOOKUP(A50,'درآمد سود سهام'!A:S,19,0),0)</f>
        <v>0</v>
      </c>
      <c r="N50" s="11"/>
      <c r="O50" s="11">
        <f>IFERROR(VLOOKUP(A50,'درآمد ناشی از تغییر قیمت اوراق'!A:Q,17,0),0)</f>
        <v>0</v>
      </c>
      <c r="P50" s="11"/>
      <c r="Q50" s="11">
        <v>3635129035</v>
      </c>
      <c r="R50" s="11"/>
      <c r="S50" s="11">
        <f t="shared" si="2"/>
        <v>3635129035</v>
      </c>
      <c r="U50" s="5">
        <f t="shared" si="3"/>
        <v>1.8210270510167757E-3</v>
      </c>
    </row>
    <row r="51" spans="1:21">
      <c r="A51" s="1" t="s">
        <v>484</v>
      </c>
      <c r="C51" s="11">
        <v>0</v>
      </c>
      <c r="D51" s="11"/>
      <c r="E51" s="11">
        <v>0</v>
      </c>
      <c r="F51" s="11"/>
      <c r="G51" s="11">
        <v>0</v>
      </c>
      <c r="H51" s="11"/>
      <c r="I51" s="11">
        <f t="shared" si="0"/>
        <v>0</v>
      </c>
      <c r="K51" s="5">
        <f t="shared" si="1"/>
        <v>0</v>
      </c>
      <c r="M51" s="11">
        <f>IFERROR(VLOOKUP(A51,'درآمد سود سهام'!A:S,19,0),0)</f>
        <v>0</v>
      </c>
      <c r="N51" s="11"/>
      <c r="O51" s="11">
        <f>IFERROR(VLOOKUP(A51,'درآمد ناشی از تغییر قیمت اوراق'!A:Q,17,0),0)</f>
        <v>0</v>
      </c>
      <c r="P51" s="11"/>
      <c r="Q51" s="11">
        <v>13120492345</v>
      </c>
      <c r="R51" s="11"/>
      <c r="S51" s="11">
        <f t="shared" si="2"/>
        <v>13120492345</v>
      </c>
      <c r="U51" s="5">
        <f t="shared" si="3"/>
        <v>6.5727437053423694E-3</v>
      </c>
    </row>
    <row r="52" spans="1:21">
      <c r="A52" s="1" t="s">
        <v>35</v>
      </c>
      <c r="C52" s="11">
        <v>0</v>
      </c>
      <c r="D52" s="11"/>
      <c r="E52" s="11">
        <v>12233349621</v>
      </c>
      <c r="F52" s="11"/>
      <c r="G52" s="11">
        <v>0</v>
      </c>
      <c r="H52" s="11"/>
      <c r="I52" s="11">
        <f t="shared" si="0"/>
        <v>12233349621</v>
      </c>
      <c r="K52" s="5">
        <f t="shared" si="1"/>
        <v>0.1139781421107</v>
      </c>
      <c r="M52" s="11">
        <f>IFERROR(VLOOKUP(A52,'درآمد سود سهام'!A:S,19,0),0)</f>
        <v>0</v>
      </c>
      <c r="N52" s="11"/>
      <c r="O52" s="11">
        <f>IFERROR(VLOOKUP(A52,'درآمد ناشی از تغییر قیمت اوراق'!A:Q,17,0),0)</f>
        <v>12233349621</v>
      </c>
      <c r="P52" s="11"/>
      <c r="Q52" s="11">
        <v>-1719415041</v>
      </c>
      <c r="R52" s="11"/>
      <c r="S52" s="11">
        <f t="shared" si="2"/>
        <v>10513934580</v>
      </c>
      <c r="U52" s="5">
        <f t="shared" si="3"/>
        <v>5.2669820241472397E-3</v>
      </c>
    </row>
    <row r="53" spans="1:21">
      <c r="A53" s="1" t="s">
        <v>20</v>
      </c>
      <c r="C53" s="11">
        <v>0</v>
      </c>
      <c r="D53" s="11"/>
      <c r="E53" s="11">
        <v>-33894723448</v>
      </c>
      <c r="F53" s="11"/>
      <c r="G53" s="11">
        <v>0</v>
      </c>
      <c r="H53" s="11"/>
      <c r="I53" s="11">
        <f t="shared" si="0"/>
        <v>-33894723448</v>
      </c>
      <c r="K53" s="5">
        <f t="shared" si="1"/>
        <v>-0.31579720400758254</v>
      </c>
      <c r="M53" s="11">
        <f>IFERROR(VLOOKUP(A53,'درآمد سود سهام'!A:S,19,0),0)</f>
        <v>0</v>
      </c>
      <c r="N53" s="11"/>
      <c r="O53" s="11">
        <f>IFERROR(VLOOKUP(A53,'درآمد ناشی از تغییر قیمت اوراق'!A:Q,17,0),0)</f>
        <v>-41803218238</v>
      </c>
      <c r="P53" s="11"/>
      <c r="Q53" s="11">
        <v>-14848614076</v>
      </c>
      <c r="R53" s="11"/>
      <c r="S53" s="11">
        <f t="shared" si="2"/>
        <v>-56651832314</v>
      </c>
      <c r="U53" s="5">
        <f t="shared" si="3"/>
        <v>-2.8379878166679799E-2</v>
      </c>
    </row>
    <row r="54" spans="1:21">
      <c r="A54" s="1" t="s">
        <v>27</v>
      </c>
      <c r="C54" s="11">
        <v>0</v>
      </c>
      <c r="D54" s="11"/>
      <c r="E54" s="11">
        <v>1584716723</v>
      </c>
      <c r="F54" s="11"/>
      <c r="G54" s="11">
        <v>0</v>
      </c>
      <c r="H54" s="11"/>
      <c r="I54" s="11">
        <f t="shared" si="0"/>
        <v>1584716723</v>
      </c>
      <c r="K54" s="5">
        <f t="shared" si="1"/>
        <v>1.4764808777249023E-2</v>
      </c>
      <c r="M54" s="11">
        <f>IFERROR(VLOOKUP(A54,'درآمد سود سهام'!A:S,19,0),0)</f>
        <v>0</v>
      </c>
      <c r="N54" s="11"/>
      <c r="O54" s="11">
        <f>IFERROR(VLOOKUP(A54,'درآمد ناشی از تغییر قیمت اوراق'!A:Q,17,0),0)</f>
        <v>6727467094</v>
      </c>
      <c r="P54" s="11"/>
      <c r="Q54" s="11">
        <v>6908504397</v>
      </c>
      <c r="R54" s="11"/>
      <c r="S54" s="11">
        <f t="shared" si="2"/>
        <v>13635971491</v>
      </c>
      <c r="U54" s="5">
        <f t="shared" si="3"/>
        <v>6.8309742825964246E-3</v>
      </c>
    </row>
    <row r="55" spans="1:21">
      <c r="A55" s="1" t="s">
        <v>485</v>
      </c>
      <c r="C55" s="11">
        <v>0</v>
      </c>
      <c r="D55" s="11"/>
      <c r="E55" s="11">
        <v>0</v>
      </c>
      <c r="F55" s="11"/>
      <c r="G55" s="11">
        <v>0</v>
      </c>
      <c r="H55" s="11"/>
      <c r="I55" s="11">
        <f t="shared" si="0"/>
        <v>0</v>
      </c>
      <c r="K55" s="5">
        <f t="shared" si="1"/>
        <v>0</v>
      </c>
      <c r="M55" s="11">
        <f>IFERROR(VLOOKUP(A55,'درآمد سود سهام'!A:S,19,0),0)</f>
        <v>0</v>
      </c>
      <c r="N55" s="11"/>
      <c r="O55" s="11">
        <f>IFERROR(VLOOKUP(A55,'درآمد ناشی از تغییر قیمت اوراق'!A:Q,17,0),0)</f>
        <v>0</v>
      </c>
      <c r="P55" s="11"/>
      <c r="Q55" s="11">
        <v>3655938658</v>
      </c>
      <c r="R55" s="11"/>
      <c r="S55" s="11">
        <f t="shared" si="2"/>
        <v>3655938658</v>
      </c>
      <c r="U55" s="5">
        <f t="shared" si="3"/>
        <v>1.8314516841012134E-3</v>
      </c>
    </row>
    <row r="56" spans="1:21">
      <c r="A56" s="1" t="s">
        <v>486</v>
      </c>
      <c r="C56" s="11">
        <v>0</v>
      </c>
      <c r="D56" s="11"/>
      <c r="E56" s="11">
        <v>0</v>
      </c>
      <c r="F56" s="11"/>
      <c r="G56" s="11">
        <v>0</v>
      </c>
      <c r="H56" s="11"/>
      <c r="I56" s="11">
        <f t="shared" si="0"/>
        <v>0</v>
      </c>
      <c r="K56" s="5">
        <f t="shared" si="1"/>
        <v>0</v>
      </c>
      <c r="M56" s="11">
        <f>IFERROR(VLOOKUP(A56,'درآمد سود سهام'!A:S,19,0),0)</f>
        <v>0</v>
      </c>
      <c r="N56" s="11"/>
      <c r="O56" s="11">
        <f>IFERROR(VLOOKUP(A56,'درآمد ناشی از تغییر قیمت اوراق'!A:Q,17,0),0)</f>
        <v>0</v>
      </c>
      <c r="P56" s="11"/>
      <c r="Q56" s="11">
        <v>-229013082</v>
      </c>
      <c r="R56" s="11"/>
      <c r="S56" s="11">
        <f t="shared" si="2"/>
        <v>-229013082</v>
      </c>
      <c r="U56" s="5">
        <f t="shared" si="3"/>
        <v>-1.1472468056659316E-4</v>
      </c>
    </row>
    <row r="57" spans="1:21">
      <c r="A57" s="1" t="s">
        <v>487</v>
      </c>
      <c r="C57" s="11">
        <v>0</v>
      </c>
      <c r="D57" s="11"/>
      <c r="E57" s="11">
        <v>0</v>
      </c>
      <c r="F57" s="11"/>
      <c r="G57" s="11">
        <v>0</v>
      </c>
      <c r="H57" s="11"/>
      <c r="I57" s="11">
        <f t="shared" si="0"/>
        <v>0</v>
      </c>
      <c r="K57" s="5">
        <f t="shared" si="1"/>
        <v>0</v>
      </c>
      <c r="M57" s="11">
        <f>IFERROR(VLOOKUP(A57,'درآمد سود سهام'!A:S,19,0),0)</f>
        <v>0</v>
      </c>
      <c r="N57" s="11"/>
      <c r="O57" s="11">
        <f>IFERROR(VLOOKUP(A57,'درآمد ناشی از تغییر قیمت اوراق'!A:Q,17,0),0)</f>
        <v>0</v>
      </c>
      <c r="P57" s="11"/>
      <c r="Q57" s="11">
        <v>6639232190</v>
      </c>
      <c r="R57" s="11"/>
      <c r="S57" s="11">
        <f t="shared" si="2"/>
        <v>6639232190</v>
      </c>
      <c r="U57" s="5">
        <f t="shared" si="3"/>
        <v>3.3259400971914466E-3</v>
      </c>
    </row>
    <row r="58" spans="1:21">
      <c r="A58" s="1" t="s">
        <v>433</v>
      </c>
      <c r="C58" s="11">
        <v>0</v>
      </c>
      <c r="D58" s="11"/>
      <c r="E58" s="11">
        <v>0</v>
      </c>
      <c r="F58" s="11"/>
      <c r="G58" s="11">
        <v>0</v>
      </c>
      <c r="H58" s="11"/>
      <c r="I58" s="11">
        <f t="shared" si="0"/>
        <v>0</v>
      </c>
      <c r="K58" s="5">
        <f t="shared" si="1"/>
        <v>0</v>
      </c>
      <c r="M58" s="11">
        <f>IFERROR(VLOOKUP(A58,'درآمد سود سهام'!A:S,19,0),0)</f>
        <v>100189848300</v>
      </c>
      <c r="N58" s="11"/>
      <c r="O58" s="11">
        <f>IFERROR(VLOOKUP(A58,'درآمد ناشی از تغییر قیمت اوراق'!A:Q,17,0),0)</f>
        <v>0</v>
      </c>
      <c r="P58" s="11"/>
      <c r="Q58" s="11">
        <v>-44074290772</v>
      </c>
      <c r="R58" s="11"/>
      <c r="S58" s="11">
        <f t="shared" si="2"/>
        <v>56115557528</v>
      </c>
      <c r="U58" s="5">
        <f t="shared" si="3"/>
        <v>2.8111229961160396E-2</v>
      </c>
    </row>
    <row r="59" spans="1:21">
      <c r="A59" s="1" t="s">
        <v>488</v>
      </c>
      <c r="C59" s="11">
        <v>0</v>
      </c>
      <c r="D59" s="11"/>
      <c r="E59" s="11">
        <v>0</v>
      </c>
      <c r="F59" s="11"/>
      <c r="G59" s="11">
        <v>0</v>
      </c>
      <c r="H59" s="11"/>
      <c r="I59" s="11">
        <f t="shared" si="0"/>
        <v>0</v>
      </c>
      <c r="K59" s="5">
        <f t="shared" si="1"/>
        <v>0</v>
      </c>
      <c r="M59" s="11">
        <f>IFERROR(VLOOKUP(A59,'درآمد سود سهام'!A:S,19,0),0)</f>
        <v>0</v>
      </c>
      <c r="N59" s="11"/>
      <c r="O59" s="11">
        <f>IFERROR(VLOOKUP(A59,'درآمد ناشی از تغییر قیمت اوراق'!A:Q,17,0),0)</f>
        <v>0</v>
      </c>
      <c r="P59" s="11"/>
      <c r="Q59" s="11">
        <v>518746301</v>
      </c>
      <c r="R59" s="11"/>
      <c r="S59" s="11">
        <f t="shared" si="2"/>
        <v>518746301</v>
      </c>
      <c r="U59" s="5">
        <f t="shared" si="3"/>
        <v>2.5986726678490265E-4</v>
      </c>
    </row>
    <row r="60" spans="1:21">
      <c r="A60" s="1" t="s">
        <v>435</v>
      </c>
      <c r="C60" s="11">
        <v>0</v>
      </c>
      <c r="D60" s="11"/>
      <c r="E60" s="11">
        <v>0</v>
      </c>
      <c r="F60" s="11"/>
      <c r="G60" s="11">
        <v>0</v>
      </c>
      <c r="H60" s="11"/>
      <c r="I60" s="11">
        <f t="shared" si="0"/>
        <v>0</v>
      </c>
      <c r="K60" s="5">
        <f t="shared" si="1"/>
        <v>0</v>
      </c>
      <c r="M60" s="11">
        <f>IFERROR(VLOOKUP(A60,'درآمد سود سهام'!A:S,19,0),0)</f>
        <v>23620020000</v>
      </c>
      <c r="N60" s="11"/>
      <c r="O60" s="11">
        <f>IFERROR(VLOOKUP(A60,'درآمد ناشی از تغییر قیمت اوراق'!A:Q,17,0),0)</f>
        <v>0</v>
      </c>
      <c r="P60" s="11"/>
      <c r="Q60" s="11">
        <v>-2081227088</v>
      </c>
      <c r="R60" s="11"/>
      <c r="S60" s="11">
        <f t="shared" si="2"/>
        <v>21538792912</v>
      </c>
      <c r="U60" s="5">
        <f t="shared" si="3"/>
        <v>1.0789912589444131E-2</v>
      </c>
    </row>
    <row r="61" spans="1:21">
      <c r="A61" s="1" t="s">
        <v>489</v>
      </c>
      <c r="C61" s="11">
        <v>0</v>
      </c>
      <c r="D61" s="11"/>
      <c r="E61" s="11">
        <v>0</v>
      </c>
      <c r="F61" s="11"/>
      <c r="G61" s="11">
        <v>0</v>
      </c>
      <c r="H61" s="11"/>
      <c r="I61" s="11">
        <f t="shared" si="0"/>
        <v>0</v>
      </c>
      <c r="K61" s="5">
        <f t="shared" si="1"/>
        <v>0</v>
      </c>
      <c r="M61" s="11">
        <f>IFERROR(VLOOKUP(A61,'درآمد سود سهام'!A:S,19,0),0)</f>
        <v>0</v>
      </c>
      <c r="N61" s="11"/>
      <c r="O61" s="11">
        <f>IFERROR(VLOOKUP(A61,'درآمد ناشی از تغییر قیمت اوراق'!A:Q,17,0),0)</f>
        <v>0</v>
      </c>
      <c r="P61" s="11"/>
      <c r="Q61" s="11">
        <v>8331550005</v>
      </c>
      <c r="R61" s="11"/>
      <c r="S61" s="11">
        <f t="shared" si="2"/>
        <v>8331550005</v>
      </c>
      <c r="U61" s="5">
        <f t="shared" si="3"/>
        <v>4.1737109714466997E-3</v>
      </c>
    </row>
    <row r="62" spans="1:21">
      <c r="A62" s="1" t="s">
        <v>490</v>
      </c>
      <c r="C62" s="11">
        <v>0</v>
      </c>
      <c r="D62" s="11"/>
      <c r="E62" s="11">
        <v>0</v>
      </c>
      <c r="F62" s="11"/>
      <c r="G62" s="11">
        <v>0</v>
      </c>
      <c r="H62" s="11"/>
      <c r="I62" s="11">
        <f t="shared" si="0"/>
        <v>0</v>
      </c>
      <c r="K62" s="5">
        <f t="shared" si="1"/>
        <v>0</v>
      </c>
      <c r="M62" s="11">
        <f>IFERROR(VLOOKUP(A62,'درآمد سود سهام'!A:S,19,0),0)</f>
        <v>0</v>
      </c>
      <c r="N62" s="11"/>
      <c r="O62" s="11">
        <f>IFERROR(VLOOKUP(A62,'درآمد ناشی از تغییر قیمت اوراق'!A:Q,17,0),0)</f>
        <v>0</v>
      </c>
      <c r="P62" s="11"/>
      <c r="Q62" s="11">
        <v>0</v>
      </c>
      <c r="R62" s="11"/>
      <c r="S62" s="11">
        <f t="shared" si="2"/>
        <v>0</v>
      </c>
      <c r="U62" s="5">
        <f t="shared" si="3"/>
        <v>0</v>
      </c>
    </row>
    <row r="63" spans="1:21">
      <c r="A63" s="1" t="s">
        <v>491</v>
      </c>
      <c r="C63" s="11">
        <v>0</v>
      </c>
      <c r="D63" s="11"/>
      <c r="E63" s="11">
        <v>0</v>
      </c>
      <c r="F63" s="11"/>
      <c r="G63" s="11">
        <v>0</v>
      </c>
      <c r="H63" s="11"/>
      <c r="I63" s="11">
        <f t="shared" si="0"/>
        <v>0</v>
      </c>
      <c r="K63" s="5">
        <f t="shared" si="1"/>
        <v>0</v>
      </c>
      <c r="M63" s="11">
        <f>IFERROR(VLOOKUP(A63,'درآمد سود سهام'!A:S,19,0),0)</f>
        <v>0</v>
      </c>
      <c r="N63" s="11"/>
      <c r="O63" s="11">
        <f>IFERROR(VLOOKUP(A63,'درآمد ناشی از تغییر قیمت اوراق'!A:Q,17,0),0)</f>
        <v>0</v>
      </c>
      <c r="P63" s="11"/>
      <c r="Q63" s="11">
        <v>6397818206</v>
      </c>
      <c r="R63" s="11"/>
      <c r="S63" s="11">
        <f t="shared" si="2"/>
        <v>6397818206</v>
      </c>
      <c r="U63" s="5">
        <f t="shared" si="3"/>
        <v>3.2050031535162875E-3</v>
      </c>
    </row>
    <row r="64" spans="1:21">
      <c r="A64" s="1" t="s">
        <v>492</v>
      </c>
      <c r="C64" s="11">
        <v>0</v>
      </c>
      <c r="D64" s="11"/>
      <c r="E64" s="11">
        <v>0</v>
      </c>
      <c r="F64" s="11"/>
      <c r="G64" s="11">
        <v>0</v>
      </c>
      <c r="H64" s="11"/>
      <c r="I64" s="11">
        <f t="shared" si="0"/>
        <v>0</v>
      </c>
      <c r="K64" s="5">
        <f t="shared" si="1"/>
        <v>0</v>
      </c>
      <c r="M64" s="11">
        <f>IFERROR(VLOOKUP(A64,'درآمد سود سهام'!A:S,19,0),0)</f>
        <v>0</v>
      </c>
      <c r="N64" s="11"/>
      <c r="O64" s="11">
        <f>IFERROR(VLOOKUP(A64,'درآمد ناشی از تغییر قیمت اوراق'!A:Q,17,0),0)</f>
        <v>0</v>
      </c>
      <c r="P64" s="11"/>
      <c r="Q64" s="11">
        <v>8311125491</v>
      </c>
      <c r="R64" s="11"/>
      <c r="S64" s="11">
        <f t="shared" si="2"/>
        <v>8311125491</v>
      </c>
      <c r="U64" s="5">
        <f t="shared" si="3"/>
        <v>4.16347925968633E-3</v>
      </c>
    </row>
    <row r="65" spans="1:21">
      <c r="A65" s="1" t="s">
        <v>29</v>
      </c>
      <c r="C65" s="11">
        <v>0</v>
      </c>
      <c r="D65" s="11"/>
      <c r="E65" s="11">
        <v>-28960128675</v>
      </c>
      <c r="F65" s="11"/>
      <c r="G65" s="11">
        <v>0</v>
      </c>
      <c r="H65" s="11"/>
      <c r="I65" s="11">
        <f t="shared" si="0"/>
        <v>-28960128675</v>
      </c>
      <c r="K65" s="5">
        <f t="shared" si="1"/>
        <v>-0.26982157495090758</v>
      </c>
      <c r="M65" s="11">
        <f>IFERROR(VLOOKUP(A65,'درآمد سود سهام'!A:S,19,0),0)</f>
        <v>0</v>
      </c>
      <c r="N65" s="11"/>
      <c r="O65" s="11">
        <f>IFERROR(VLOOKUP(A65,'درآمد ناشی از تغییر قیمت اوراق'!A:Q,17,0),0)</f>
        <v>-72601403425</v>
      </c>
      <c r="P65" s="11"/>
      <c r="Q65" s="11">
        <v>43239713184</v>
      </c>
      <c r="R65" s="11"/>
      <c r="S65" s="11">
        <f t="shared" si="2"/>
        <v>-29361690241</v>
      </c>
      <c r="U65" s="5">
        <f t="shared" si="3"/>
        <v>-1.4708812720986746E-2</v>
      </c>
    </row>
    <row r="66" spans="1:21">
      <c r="A66" s="1" t="s">
        <v>493</v>
      </c>
      <c r="C66" s="11">
        <v>0</v>
      </c>
      <c r="D66" s="11"/>
      <c r="E66" s="11">
        <v>0</v>
      </c>
      <c r="F66" s="11"/>
      <c r="G66" s="11">
        <v>0</v>
      </c>
      <c r="H66" s="11"/>
      <c r="I66" s="11">
        <f t="shared" si="0"/>
        <v>0</v>
      </c>
      <c r="K66" s="5">
        <f t="shared" si="1"/>
        <v>0</v>
      </c>
      <c r="M66" s="11">
        <f>IFERROR(VLOOKUP(A66,'درآمد سود سهام'!A:S,19,0),0)</f>
        <v>0</v>
      </c>
      <c r="N66" s="11"/>
      <c r="O66" s="11">
        <f>IFERROR(VLOOKUP(A66,'درآمد ناشی از تغییر قیمت اوراق'!A:Q,17,0),0)</f>
        <v>0</v>
      </c>
      <c r="P66" s="11"/>
      <c r="Q66" s="11">
        <v>0</v>
      </c>
      <c r="R66" s="11"/>
      <c r="S66" s="11">
        <f t="shared" si="2"/>
        <v>0</v>
      </c>
      <c r="U66" s="5">
        <f t="shared" si="3"/>
        <v>0</v>
      </c>
    </row>
    <row r="67" spans="1:21">
      <c r="A67" s="1" t="s">
        <v>431</v>
      </c>
      <c r="C67" s="11">
        <v>0</v>
      </c>
      <c r="D67" s="11"/>
      <c r="E67" s="11">
        <v>0</v>
      </c>
      <c r="F67" s="11"/>
      <c r="G67" s="11">
        <v>0</v>
      </c>
      <c r="H67" s="11"/>
      <c r="I67" s="11">
        <f t="shared" si="0"/>
        <v>0</v>
      </c>
      <c r="K67" s="5">
        <f t="shared" si="1"/>
        <v>0</v>
      </c>
      <c r="M67" s="11">
        <f>IFERROR(VLOOKUP(A67,'درآمد سود سهام'!A:S,19,0),0)</f>
        <v>519686483</v>
      </c>
      <c r="N67" s="11"/>
      <c r="O67" s="11">
        <f>IFERROR(VLOOKUP(A67,'درآمد ناشی از تغییر قیمت اوراق'!A:Q,17,0),0)</f>
        <v>0</v>
      </c>
      <c r="P67" s="11"/>
      <c r="Q67" s="11">
        <v>14226288652</v>
      </c>
      <c r="R67" s="11"/>
      <c r="S67" s="11">
        <f t="shared" si="2"/>
        <v>14745975135</v>
      </c>
      <c r="U67" s="5">
        <f t="shared" si="3"/>
        <v>7.3870334053921013E-3</v>
      </c>
    </row>
    <row r="68" spans="1:21">
      <c r="A68" s="1" t="s">
        <v>494</v>
      </c>
      <c r="C68" s="11">
        <v>0</v>
      </c>
      <c r="D68" s="11"/>
      <c r="E68" s="11">
        <v>0</v>
      </c>
      <c r="F68" s="11"/>
      <c r="G68" s="11">
        <v>0</v>
      </c>
      <c r="H68" s="11"/>
      <c r="I68" s="11">
        <f t="shared" si="0"/>
        <v>0</v>
      </c>
      <c r="K68" s="5">
        <f t="shared" si="1"/>
        <v>0</v>
      </c>
      <c r="M68" s="11">
        <f>IFERROR(VLOOKUP(A68,'درآمد سود سهام'!A:S,19,0),0)</f>
        <v>0</v>
      </c>
      <c r="N68" s="11"/>
      <c r="O68" s="11">
        <f>IFERROR(VLOOKUP(A68,'درآمد ناشی از تغییر قیمت اوراق'!A:Q,17,0),0)</f>
        <v>0</v>
      </c>
      <c r="P68" s="11"/>
      <c r="Q68" s="11">
        <v>7405046006</v>
      </c>
      <c r="R68" s="11"/>
      <c r="S68" s="11">
        <f t="shared" si="2"/>
        <v>7405046006</v>
      </c>
      <c r="U68" s="5">
        <f t="shared" si="3"/>
        <v>3.709576458253492E-3</v>
      </c>
    </row>
    <row r="69" spans="1:21">
      <c r="A69" s="1" t="s">
        <v>442</v>
      </c>
      <c r="C69" s="11">
        <v>0</v>
      </c>
      <c r="D69" s="11"/>
      <c r="E69" s="11">
        <v>0</v>
      </c>
      <c r="F69" s="11"/>
      <c r="G69" s="11">
        <v>0</v>
      </c>
      <c r="H69" s="11"/>
      <c r="I69" s="11">
        <f t="shared" si="0"/>
        <v>0</v>
      </c>
      <c r="K69" s="5">
        <f t="shared" si="1"/>
        <v>0</v>
      </c>
      <c r="M69" s="11">
        <f>IFERROR(VLOOKUP(A69,'درآمد سود سهام'!A:S,19,0),0)</f>
        <v>82692537300</v>
      </c>
      <c r="N69" s="11"/>
      <c r="O69" s="11">
        <f>IFERROR(VLOOKUP(A69,'درآمد ناشی از تغییر قیمت اوراق'!A:Q,17,0),0)</f>
        <v>0</v>
      </c>
      <c r="P69" s="11"/>
      <c r="Q69" s="11">
        <v>-63857226531</v>
      </c>
      <c r="R69" s="11"/>
      <c r="S69" s="11">
        <f t="shared" si="2"/>
        <v>18835310769</v>
      </c>
      <c r="U69" s="5">
        <f t="shared" si="3"/>
        <v>9.4355963968295806E-3</v>
      </c>
    </row>
    <row r="70" spans="1:21">
      <c r="A70" s="1" t="s">
        <v>495</v>
      </c>
      <c r="C70" s="11">
        <v>0</v>
      </c>
      <c r="D70" s="11"/>
      <c r="E70" s="11">
        <v>0</v>
      </c>
      <c r="F70" s="11"/>
      <c r="G70" s="11">
        <v>0</v>
      </c>
      <c r="H70" s="11"/>
      <c r="I70" s="11">
        <f t="shared" si="0"/>
        <v>0</v>
      </c>
      <c r="K70" s="5">
        <f t="shared" si="1"/>
        <v>0</v>
      </c>
      <c r="M70" s="11">
        <f>IFERROR(VLOOKUP(A70,'درآمد سود سهام'!A:S,19,0),0)</f>
        <v>0</v>
      </c>
      <c r="N70" s="11"/>
      <c r="O70" s="11">
        <f>IFERROR(VLOOKUP(A70,'درآمد ناشی از تغییر قیمت اوراق'!A:Q,17,0),0)</f>
        <v>0</v>
      </c>
      <c r="P70" s="11"/>
      <c r="Q70" s="11">
        <v>217108843</v>
      </c>
      <c r="R70" s="11"/>
      <c r="S70" s="11">
        <f t="shared" si="2"/>
        <v>217108843</v>
      </c>
      <c r="U70" s="5">
        <f t="shared" si="3"/>
        <v>1.0876122203952361E-4</v>
      </c>
    </row>
    <row r="71" spans="1:21">
      <c r="A71" s="1" t="s">
        <v>448</v>
      </c>
      <c r="C71" s="11">
        <v>0</v>
      </c>
      <c r="D71" s="11"/>
      <c r="E71" s="11">
        <v>0</v>
      </c>
      <c r="F71" s="11"/>
      <c r="G71" s="11">
        <v>0</v>
      </c>
      <c r="H71" s="11"/>
      <c r="I71" s="11">
        <f t="shared" si="0"/>
        <v>0</v>
      </c>
      <c r="K71" s="5">
        <f t="shared" si="1"/>
        <v>0</v>
      </c>
      <c r="M71" s="11">
        <f>IFERROR(VLOOKUP(A71,'درآمد سود سهام'!A:S,19,0),0)</f>
        <v>75285522000</v>
      </c>
      <c r="N71" s="11"/>
      <c r="O71" s="11">
        <f>IFERROR(VLOOKUP(A71,'درآمد ناشی از تغییر قیمت اوراق'!A:Q,17,0),0)</f>
        <v>0</v>
      </c>
      <c r="P71" s="11"/>
      <c r="Q71" s="11">
        <v>-55626145245</v>
      </c>
      <c r="R71" s="11"/>
      <c r="S71" s="11">
        <f t="shared" si="2"/>
        <v>19659376755</v>
      </c>
      <c r="U71" s="5">
        <f t="shared" si="3"/>
        <v>9.8484143292551368E-3</v>
      </c>
    </row>
    <row r="72" spans="1:21">
      <c r="A72" s="1" t="s">
        <v>496</v>
      </c>
      <c r="C72" s="11">
        <v>0</v>
      </c>
      <c r="D72" s="11"/>
      <c r="E72" s="11">
        <v>0</v>
      </c>
      <c r="F72" s="11"/>
      <c r="G72" s="11">
        <v>0</v>
      </c>
      <c r="H72" s="11"/>
      <c r="I72" s="11">
        <f t="shared" si="0"/>
        <v>0</v>
      </c>
      <c r="K72" s="5">
        <f t="shared" si="1"/>
        <v>0</v>
      </c>
      <c r="M72" s="11">
        <f>IFERROR(VLOOKUP(A72,'درآمد سود سهام'!A:S,19,0),0)</f>
        <v>0</v>
      </c>
      <c r="N72" s="11"/>
      <c r="O72" s="11">
        <f>IFERROR(VLOOKUP(A72,'درآمد ناشی از تغییر قیمت اوراق'!A:Q,17,0),0)</f>
        <v>0</v>
      </c>
      <c r="P72" s="11"/>
      <c r="Q72" s="11">
        <v>5095821268</v>
      </c>
      <c r="R72" s="11"/>
      <c r="S72" s="11">
        <f t="shared" si="2"/>
        <v>5095821268</v>
      </c>
      <c r="U72" s="5">
        <f t="shared" si="3"/>
        <v>2.5527645062466422E-3</v>
      </c>
    </row>
    <row r="73" spans="1:21">
      <c r="A73" s="1" t="s">
        <v>23</v>
      </c>
      <c r="C73" s="11">
        <v>0</v>
      </c>
      <c r="D73" s="11"/>
      <c r="E73" s="11">
        <v>10983935504</v>
      </c>
      <c r="F73" s="11"/>
      <c r="G73" s="11">
        <v>0</v>
      </c>
      <c r="H73" s="11"/>
      <c r="I73" s="11">
        <f t="shared" ref="I73:I89" si="4">C73+E73+G73</f>
        <v>10983935504</v>
      </c>
      <c r="K73" s="5">
        <f t="shared" ref="K73:K89" si="5">I73/$I$90</f>
        <v>0.10233734836292023</v>
      </c>
      <c r="M73" s="11">
        <f>IFERROR(VLOOKUP(A73,'درآمد سود سهام'!A:S,19,0),0)</f>
        <v>0</v>
      </c>
      <c r="N73" s="11"/>
      <c r="O73" s="11">
        <f>IFERROR(VLOOKUP(A73,'درآمد ناشی از تغییر قیمت اوراق'!A:Q,17,0),0)</f>
        <v>29265423941</v>
      </c>
      <c r="P73" s="11"/>
      <c r="Q73" s="11">
        <v>18166323867</v>
      </c>
      <c r="R73" s="11"/>
      <c r="S73" s="11">
        <f t="shared" ref="S73:S77" si="6">M73+O73+Q73</f>
        <v>47431747808</v>
      </c>
      <c r="U73" s="5">
        <f t="shared" ref="U73:U77" si="7">S73/$S$90</f>
        <v>2.3761053597750392E-2</v>
      </c>
    </row>
    <row r="74" spans="1:21">
      <c r="A74" s="1" t="s">
        <v>497</v>
      </c>
      <c r="C74" s="11">
        <v>0</v>
      </c>
      <c r="D74" s="11"/>
      <c r="E74" s="11">
        <v>0</v>
      </c>
      <c r="F74" s="11"/>
      <c r="G74" s="11">
        <v>0</v>
      </c>
      <c r="H74" s="11"/>
      <c r="I74" s="11">
        <f t="shared" si="4"/>
        <v>0</v>
      </c>
      <c r="K74" s="5">
        <f t="shared" si="5"/>
        <v>0</v>
      </c>
      <c r="M74" s="11">
        <f>IFERROR(VLOOKUP(A74,'درآمد سود سهام'!A:S,19,0),0)</f>
        <v>0</v>
      </c>
      <c r="N74" s="11"/>
      <c r="O74" s="11">
        <f>IFERROR(VLOOKUP(A74,'درآمد ناشی از تغییر قیمت اوراق'!A:Q,17,0),0)</f>
        <v>0</v>
      </c>
      <c r="P74" s="11"/>
      <c r="Q74" s="11">
        <v>564632387597</v>
      </c>
      <c r="R74" s="11"/>
      <c r="S74" s="11">
        <f t="shared" si="6"/>
        <v>564632387597</v>
      </c>
      <c r="U74" s="5">
        <f t="shared" si="7"/>
        <v>0.28285401750376271</v>
      </c>
    </row>
    <row r="75" spans="1:21">
      <c r="A75" s="1" t="s">
        <v>16</v>
      </c>
      <c r="C75" s="11">
        <v>0</v>
      </c>
      <c r="D75" s="11"/>
      <c r="E75" s="11">
        <v>41606312695</v>
      </c>
      <c r="F75" s="11"/>
      <c r="G75" s="11">
        <v>0</v>
      </c>
      <c r="H75" s="11"/>
      <c r="I75" s="11">
        <f t="shared" si="4"/>
        <v>41606312695</v>
      </c>
      <c r="K75" s="5">
        <f t="shared" si="5"/>
        <v>0.38764609595661054</v>
      </c>
      <c r="M75" s="11">
        <f>IFERROR(VLOOKUP(A75,'درآمد سود سهام'!A:S,19,0),0)</f>
        <v>3405000</v>
      </c>
      <c r="N75" s="11"/>
      <c r="O75" s="11">
        <f>IFERROR(VLOOKUP(A75,'درآمد ناشی از تغییر قیمت اوراق'!A:Q,17,0),0)</f>
        <v>60765124546</v>
      </c>
      <c r="P75" s="11"/>
      <c r="Q75" s="11">
        <v>0</v>
      </c>
      <c r="R75" s="11"/>
      <c r="S75" s="11">
        <f t="shared" si="6"/>
        <v>60768529546</v>
      </c>
      <c r="U75" s="5">
        <f t="shared" si="7"/>
        <v>3.0442148019589679E-2</v>
      </c>
    </row>
    <row r="76" spans="1:21">
      <c r="A76" s="1" t="s">
        <v>32</v>
      </c>
      <c r="C76" s="11">
        <v>0</v>
      </c>
      <c r="D76" s="11"/>
      <c r="E76" s="11">
        <v>46304647056</v>
      </c>
      <c r="F76" s="11"/>
      <c r="G76" s="11">
        <v>0</v>
      </c>
      <c r="H76" s="11"/>
      <c r="I76" s="11">
        <f t="shared" si="4"/>
        <v>46304647056</v>
      </c>
      <c r="K76" s="5">
        <f t="shared" si="5"/>
        <v>0.43142048629712537</v>
      </c>
      <c r="M76" s="11">
        <f>IFERROR(VLOOKUP(A76,'درآمد سود سهام'!A:S,19,0),0)</f>
        <v>0</v>
      </c>
      <c r="N76" s="11"/>
      <c r="O76" s="11">
        <f>IFERROR(VLOOKUP(A76,'درآمد ناشی از تغییر قیمت اوراق'!A:Q,17,0),0)</f>
        <v>37561201586</v>
      </c>
      <c r="P76" s="11"/>
      <c r="Q76" s="11">
        <v>0</v>
      </c>
      <c r="R76" s="11"/>
      <c r="S76" s="11">
        <f t="shared" si="6"/>
        <v>37561201586</v>
      </c>
      <c r="U76" s="5">
        <f t="shared" si="7"/>
        <v>1.8816378592954191E-2</v>
      </c>
    </row>
    <row r="77" spans="1:21">
      <c r="A77" s="1" t="s">
        <v>34</v>
      </c>
      <c r="C77" s="11">
        <v>0</v>
      </c>
      <c r="D77" s="11"/>
      <c r="E77" s="11">
        <v>-2560000</v>
      </c>
      <c r="F77" s="11"/>
      <c r="G77" s="11">
        <v>0</v>
      </c>
      <c r="H77" s="11"/>
      <c r="I77" s="11">
        <f t="shared" si="4"/>
        <v>-2560000</v>
      </c>
      <c r="K77" s="5">
        <f t="shared" si="5"/>
        <v>-2.3851524957850463E-5</v>
      </c>
      <c r="M77" s="11">
        <f>IFERROR(VLOOKUP(A77,'درآمد سود سهام'!A:S,19,0),0)</f>
        <v>0</v>
      </c>
      <c r="N77" s="11"/>
      <c r="O77" s="11">
        <f>IFERROR(VLOOKUP(A77,'درآمد ناشی از تغییر قیمت اوراق'!A:Q,17,0),0)</f>
        <v>-2560000</v>
      </c>
      <c r="P77" s="11"/>
      <c r="Q77" s="11">
        <v>0</v>
      </c>
      <c r="R77" s="11"/>
      <c r="S77" s="11">
        <f t="shared" si="6"/>
        <v>-2560000</v>
      </c>
      <c r="U77" s="5">
        <f t="shared" si="7"/>
        <v>-1.2824384514875814E-6</v>
      </c>
    </row>
    <row r="78" spans="1:21">
      <c r="A78" s="1" t="s">
        <v>535</v>
      </c>
      <c r="C78" s="11">
        <v>0</v>
      </c>
      <c r="D78" s="11"/>
      <c r="E78" s="11">
        <v>-1213155</v>
      </c>
      <c r="F78" s="11"/>
      <c r="G78" s="11">
        <v>0</v>
      </c>
      <c r="H78" s="11"/>
      <c r="I78" s="11">
        <f t="shared" si="4"/>
        <v>-1213155</v>
      </c>
      <c r="K78" s="5">
        <f t="shared" si="5"/>
        <v>-1.1302967484469171E-5</v>
      </c>
      <c r="M78" s="11">
        <f>IFERROR(VLOOKUP(A78,'درآمد سود سهام'!A:S,19,0),0)</f>
        <v>0</v>
      </c>
      <c r="N78" s="11"/>
      <c r="O78" s="11">
        <f>IFERROR(VLOOKUP(A78,'درآمد ناشی از تغییر قیمت اوراق'!A:Q,17,0),0)</f>
        <v>3396227</v>
      </c>
      <c r="P78" s="11"/>
      <c r="Q78" s="11">
        <v>0</v>
      </c>
      <c r="R78" s="11"/>
      <c r="S78" s="11">
        <f>M78+O78+Q78</f>
        <v>3396227</v>
      </c>
      <c r="U78" s="5">
        <f>S78/$S$90</f>
        <v>1.7013484745235602E-6</v>
      </c>
    </row>
    <row r="79" spans="1:21">
      <c r="A79" s="1" t="s">
        <v>536</v>
      </c>
      <c r="C79" s="11">
        <v>0</v>
      </c>
      <c r="D79" s="11"/>
      <c r="E79" s="11">
        <v>-108369066</v>
      </c>
      <c r="F79" s="11"/>
      <c r="G79" s="11">
        <v>0</v>
      </c>
      <c r="H79" s="11"/>
      <c r="I79" s="11">
        <f t="shared" si="4"/>
        <v>-108369066</v>
      </c>
      <c r="K79" s="5">
        <f t="shared" si="5"/>
        <v>-1.0096747977960719E-3</v>
      </c>
      <c r="M79" s="11">
        <f>IFERROR(VLOOKUP(A79,'درآمد سود سهام'!A:S,19,0),0)</f>
        <v>0</v>
      </c>
      <c r="N79" s="11"/>
      <c r="O79" s="11">
        <f>IFERROR(VLOOKUP(A79,'درآمد ناشی از تغییر قیمت اوراق'!A:Q,17,0),0)</f>
        <v>279619177</v>
      </c>
      <c r="P79" s="11"/>
      <c r="Q79" s="11">
        <v>0</v>
      </c>
      <c r="R79" s="11"/>
      <c r="S79" s="11">
        <f t="shared" ref="S79:S89" si="8">M79+O79+Q79</f>
        <v>279619177</v>
      </c>
      <c r="U79" s="5">
        <f t="shared" ref="U79:U89" si="9">S79/$S$90</f>
        <v>1.4007593138988747E-4</v>
      </c>
    </row>
    <row r="80" spans="1:21">
      <c r="A80" s="1" t="s">
        <v>537</v>
      </c>
      <c r="C80" s="11">
        <v>0</v>
      </c>
      <c r="D80" s="11"/>
      <c r="E80" s="11">
        <v>-45496929</v>
      </c>
      <c r="F80" s="11"/>
      <c r="G80" s="11">
        <v>0</v>
      </c>
      <c r="H80" s="11"/>
      <c r="I80" s="11">
        <f t="shared" si="4"/>
        <v>-45496929</v>
      </c>
      <c r="K80" s="5">
        <f t="shared" si="5"/>
        <v>-4.2389497560509787E-4</v>
      </c>
      <c r="M80" s="11">
        <f>IFERROR(VLOOKUP(A80,'درآمد سود سهام'!A:S,19,0),0)</f>
        <v>0</v>
      </c>
      <c r="N80" s="11"/>
      <c r="O80" s="11">
        <f>IFERROR(VLOOKUP(A80,'درآمد ناشی از تغییر قیمت اوراق'!A:Q,17,0),0)</f>
        <v>420508741</v>
      </c>
      <c r="P80" s="11"/>
      <c r="Q80" s="11">
        <v>0</v>
      </c>
      <c r="R80" s="11"/>
      <c r="S80" s="11">
        <f t="shared" si="8"/>
        <v>420508741</v>
      </c>
      <c r="U80" s="5">
        <f t="shared" si="9"/>
        <v>2.106549135332158E-4</v>
      </c>
    </row>
    <row r="81" spans="1:21">
      <c r="A81" s="1" t="s">
        <v>538</v>
      </c>
      <c r="C81" s="11">
        <v>0</v>
      </c>
      <c r="D81" s="11"/>
      <c r="E81" s="11">
        <v>-6984529</v>
      </c>
      <c r="F81" s="11"/>
      <c r="G81" s="11">
        <v>0</v>
      </c>
      <c r="H81" s="11"/>
      <c r="I81" s="11">
        <f t="shared" si="4"/>
        <v>-6984529</v>
      </c>
      <c r="K81" s="5">
        <f t="shared" si="5"/>
        <v>-6.5074870219660282E-5</v>
      </c>
      <c r="M81" s="11">
        <f>IFERROR(VLOOKUP(A81,'درآمد سود سهام'!A:S,19,0),0)</f>
        <v>0</v>
      </c>
      <c r="N81" s="11"/>
      <c r="O81" s="11">
        <f>IFERROR(VLOOKUP(A81,'درآمد ناشی از تغییر قیمت اوراق'!A:Q,17,0),0)</f>
        <v>533190100</v>
      </c>
      <c r="P81" s="11"/>
      <c r="Q81" s="11">
        <v>0</v>
      </c>
      <c r="R81" s="11"/>
      <c r="S81" s="11">
        <f t="shared" si="8"/>
        <v>533190100</v>
      </c>
      <c r="U81" s="5">
        <f t="shared" si="9"/>
        <v>2.6710292429394869E-4</v>
      </c>
    </row>
    <row r="82" spans="1:21">
      <c r="A82" s="1" t="s">
        <v>539</v>
      </c>
      <c r="C82" s="11">
        <v>0</v>
      </c>
      <c r="D82" s="11"/>
      <c r="E82" s="11">
        <v>-246097386</v>
      </c>
      <c r="F82" s="11"/>
      <c r="G82" s="11">
        <v>0</v>
      </c>
      <c r="H82" s="11"/>
      <c r="I82" s="11">
        <f t="shared" si="4"/>
        <v>-246097386</v>
      </c>
      <c r="K82" s="5">
        <f t="shared" si="5"/>
        <v>-2.2928898219690464E-3</v>
      </c>
      <c r="M82" s="11">
        <f>IFERROR(VLOOKUP(A82,'درآمد سود سهام'!A:S,19,0),0)</f>
        <v>0</v>
      </c>
      <c r="N82" s="11"/>
      <c r="O82" s="11">
        <f>IFERROR(VLOOKUP(A82,'درآمد ناشی از تغییر قیمت اوراق'!A:Q,17,0),0)</f>
        <v>1172455469</v>
      </c>
      <c r="P82" s="11"/>
      <c r="Q82" s="11">
        <v>0</v>
      </c>
      <c r="R82" s="11"/>
      <c r="S82" s="11">
        <f t="shared" si="8"/>
        <v>1172455469</v>
      </c>
      <c r="U82" s="5">
        <f t="shared" si="9"/>
        <v>5.8734452191504141E-4</v>
      </c>
    </row>
    <row r="83" spans="1:21">
      <c r="A83" s="1" t="s">
        <v>540</v>
      </c>
      <c r="C83" s="11">
        <v>0</v>
      </c>
      <c r="D83" s="11"/>
      <c r="E83" s="11">
        <v>-101696134</v>
      </c>
      <c r="F83" s="11"/>
      <c r="G83" s="11">
        <v>0</v>
      </c>
      <c r="H83" s="11"/>
      <c r="I83" s="11">
        <f t="shared" si="4"/>
        <v>-101696134</v>
      </c>
      <c r="K83" s="5">
        <f t="shared" si="5"/>
        <v>-9.4750307742886913E-4</v>
      </c>
      <c r="M83" s="11">
        <f>IFERROR(VLOOKUP(A83,'درآمد سود سهام'!A:S,19,0),0)</f>
        <v>0</v>
      </c>
      <c r="N83" s="11"/>
      <c r="O83" s="11">
        <f>IFERROR(VLOOKUP(A83,'درآمد ناشی از تغییر قیمت اوراق'!A:Q,17,0),0)</f>
        <v>543925364</v>
      </c>
      <c r="P83" s="11"/>
      <c r="Q83" s="11">
        <v>0</v>
      </c>
      <c r="R83" s="11"/>
      <c r="S83" s="11">
        <f t="shared" si="8"/>
        <v>543925364</v>
      </c>
      <c r="U83" s="5">
        <f t="shared" si="9"/>
        <v>2.7248078184881992E-4</v>
      </c>
    </row>
    <row r="84" spans="1:21">
      <c r="A84" s="1" t="s">
        <v>541</v>
      </c>
      <c r="C84" s="11">
        <v>0</v>
      </c>
      <c r="D84" s="11"/>
      <c r="E84" s="11">
        <v>0</v>
      </c>
      <c r="F84" s="11"/>
      <c r="G84" s="11">
        <v>2794700395</v>
      </c>
      <c r="H84" s="11"/>
      <c r="I84" s="11">
        <f t="shared" si="4"/>
        <v>2794700395</v>
      </c>
      <c r="K84" s="5">
        <f t="shared" si="5"/>
        <v>2.6038228992600408E-2</v>
      </c>
      <c r="M84" s="11">
        <f>IFERROR(VLOOKUP(A84,'درآمد سود سهام'!A:S,19,0),0)</f>
        <v>0</v>
      </c>
      <c r="N84" s="11"/>
      <c r="O84" s="11">
        <f>IFERROR(VLOOKUP(A84,'درآمد ناشی از تغییر قیمت اوراق'!A:Q,17,0),0)</f>
        <v>0</v>
      </c>
      <c r="P84" s="11"/>
      <c r="Q84" s="11">
        <v>0</v>
      </c>
      <c r="R84" s="11"/>
      <c r="S84" s="11">
        <f t="shared" si="8"/>
        <v>0</v>
      </c>
      <c r="U84" s="5">
        <f t="shared" si="9"/>
        <v>0</v>
      </c>
    </row>
    <row r="85" spans="1:21">
      <c r="A85" s="1" t="s">
        <v>542</v>
      </c>
      <c r="C85" s="11">
        <v>0</v>
      </c>
      <c r="D85" s="11"/>
      <c r="E85" s="11">
        <v>0</v>
      </c>
      <c r="F85" s="11"/>
      <c r="G85" s="11">
        <v>200679312</v>
      </c>
      <c r="H85" s="11"/>
      <c r="I85" s="11">
        <f t="shared" si="4"/>
        <v>200679312</v>
      </c>
      <c r="K85" s="5">
        <f t="shared" si="5"/>
        <v>1.8697295385516641E-3</v>
      </c>
      <c r="M85" s="11">
        <f>IFERROR(VLOOKUP(A85,'درآمد سود سهام'!A:S,19,0),0)</f>
        <v>0</v>
      </c>
      <c r="N85" s="11"/>
      <c r="O85" s="11">
        <f>IFERROR(VLOOKUP(A85,'درآمد ناشی از تغییر قیمت اوراق'!A:Q,17,0),0)</f>
        <v>0</v>
      </c>
      <c r="P85" s="11"/>
      <c r="Q85" s="11">
        <v>0</v>
      </c>
      <c r="R85" s="11"/>
      <c r="S85" s="11">
        <f t="shared" si="8"/>
        <v>0</v>
      </c>
      <c r="U85" s="5">
        <f t="shared" si="9"/>
        <v>0</v>
      </c>
    </row>
    <row r="86" spans="1:21">
      <c r="A86" s="1" t="s">
        <v>543</v>
      </c>
      <c r="C86" s="11">
        <v>0</v>
      </c>
      <c r="D86" s="11"/>
      <c r="E86" s="11">
        <v>0</v>
      </c>
      <c r="F86" s="11"/>
      <c r="G86" s="11">
        <v>3431346</v>
      </c>
      <c r="H86" s="11"/>
      <c r="I86" s="11">
        <f t="shared" si="4"/>
        <v>3431346</v>
      </c>
      <c r="K86" s="5">
        <f t="shared" si="5"/>
        <v>3.1969857327351701E-5</v>
      </c>
      <c r="M86" s="11">
        <f>IFERROR(VLOOKUP(A86,'درآمد سود سهام'!A:S,19,0),0)</f>
        <v>0</v>
      </c>
      <c r="N86" s="11"/>
      <c r="O86" s="11">
        <f>IFERROR(VLOOKUP(A86,'درآمد ناشی از تغییر قیمت اوراق'!A:Q,17,0),0)</f>
        <v>0</v>
      </c>
      <c r="P86" s="11"/>
      <c r="Q86" s="11">
        <v>0</v>
      </c>
      <c r="R86" s="11"/>
      <c r="S86" s="11">
        <f t="shared" si="8"/>
        <v>0</v>
      </c>
      <c r="U86" s="5">
        <f t="shared" si="9"/>
        <v>0</v>
      </c>
    </row>
    <row r="87" spans="1:21">
      <c r="A87" s="1" t="s">
        <v>544</v>
      </c>
      <c r="C87" s="11">
        <v>0</v>
      </c>
      <c r="D87" s="11"/>
      <c r="E87" s="11">
        <v>0</v>
      </c>
      <c r="F87" s="11"/>
      <c r="G87" s="11">
        <v>313199595</v>
      </c>
      <c r="H87" s="11"/>
      <c r="I87" s="11">
        <f t="shared" si="4"/>
        <v>313199595</v>
      </c>
      <c r="K87" s="5">
        <f t="shared" si="5"/>
        <v>2.918081233176233E-3</v>
      </c>
      <c r="M87" s="11">
        <f>IFERROR(VLOOKUP(A87,'درآمد سود سهام'!A:S,19,0),0)</f>
        <v>0</v>
      </c>
      <c r="N87" s="11"/>
      <c r="O87" s="11">
        <f>IFERROR(VLOOKUP(A87,'درآمد ناشی از تغییر قیمت اوراق'!A:Q,17,0),0)</f>
        <v>0</v>
      </c>
      <c r="P87" s="11"/>
      <c r="Q87" s="11">
        <v>0</v>
      </c>
      <c r="R87" s="11"/>
      <c r="S87" s="11">
        <f t="shared" si="8"/>
        <v>0</v>
      </c>
      <c r="U87" s="5">
        <f t="shared" si="9"/>
        <v>0</v>
      </c>
    </row>
    <row r="88" spans="1:21">
      <c r="A88" s="1" t="s">
        <v>545</v>
      </c>
      <c r="C88" s="11">
        <v>0</v>
      </c>
      <c r="D88" s="11"/>
      <c r="E88" s="11">
        <v>0</v>
      </c>
      <c r="F88" s="11"/>
      <c r="G88" s="11">
        <v>-443130211</v>
      </c>
      <c r="H88" s="11"/>
      <c r="I88" s="11">
        <f t="shared" si="4"/>
        <v>-443130211</v>
      </c>
      <c r="K88" s="5">
        <f t="shared" si="5"/>
        <v>-4.1286450340797037E-3</v>
      </c>
      <c r="M88" s="11">
        <f>IFERROR(VLOOKUP(A88,'درآمد سود سهام'!A:S,19,0),0)</f>
        <v>0</v>
      </c>
      <c r="N88" s="11"/>
      <c r="O88" s="11">
        <f>IFERROR(VLOOKUP(A88,'درآمد ناشی از تغییر قیمت اوراق'!A:Q,17,0),0)</f>
        <v>0</v>
      </c>
      <c r="P88" s="11"/>
      <c r="Q88" s="11">
        <v>0</v>
      </c>
      <c r="R88" s="11"/>
      <c r="S88" s="11">
        <f t="shared" si="8"/>
        <v>0</v>
      </c>
      <c r="U88" s="5">
        <f t="shared" si="9"/>
        <v>0</v>
      </c>
    </row>
    <row r="89" spans="1:21">
      <c r="A89" s="1" t="s">
        <v>564</v>
      </c>
      <c r="C89" s="11">
        <v>1268890000</v>
      </c>
      <c r="D89" s="11"/>
      <c r="E89" s="11">
        <v>0</v>
      </c>
      <c r="F89" s="11"/>
      <c r="G89" s="11">
        <v>0</v>
      </c>
      <c r="H89" s="11"/>
      <c r="I89" s="11">
        <f t="shared" si="4"/>
        <v>1268890000</v>
      </c>
      <c r="K89" s="5">
        <f t="shared" si="5"/>
        <v>1.1822250587408935E-2</v>
      </c>
      <c r="M89" s="11">
        <v>25978914000</v>
      </c>
      <c r="N89" s="11"/>
      <c r="O89" s="11">
        <f>IFERROR(VLOOKUP(A89,'درآمد ناشی از تغییر قیمت اوراق'!A:Q,17,0),0)</f>
        <v>0</v>
      </c>
      <c r="P89" s="11"/>
      <c r="Q89" s="11">
        <v>0</v>
      </c>
      <c r="R89" s="11"/>
      <c r="S89" s="11">
        <f t="shared" si="8"/>
        <v>25978914000</v>
      </c>
      <c r="U89" s="5">
        <f t="shared" si="9"/>
        <v>1.301420243808166E-2</v>
      </c>
    </row>
    <row r="90" spans="1:21" ht="22.5" thickBot="1">
      <c r="C90" s="4">
        <f>SUM(C8:C89)</f>
        <v>1268890000</v>
      </c>
      <c r="E90" s="4">
        <f>SUM(E8:E89)</f>
        <v>110968002238</v>
      </c>
      <c r="G90" s="4">
        <f>SUM(G8:G89)</f>
        <v>-4906228705</v>
      </c>
      <c r="I90" s="4">
        <f>SUM(I8:I89)</f>
        <v>107330663533</v>
      </c>
      <c r="K90" s="7">
        <f>SUM(K8:K89)</f>
        <v>1</v>
      </c>
      <c r="M90" s="4">
        <f>SUM(M8:M89)</f>
        <v>677967682338</v>
      </c>
      <c r="O90" s="4">
        <f>SUM(O8:O89)</f>
        <v>8500404778</v>
      </c>
      <c r="Q90" s="4">
        <f>SUM(Q8:Q89)</f>
        <v>1309729076990</v>
      </c>
      <c r="S90" s="4">
        <f>SUM(S8:S89)</f>
        <v>1996197164106</v>
      </c>
      <c r="U90" s="9">
        <f>SUM(U8:U89)</f>
        <v>0.99999999999999989</v>
      </c>
    </row>
    <row r="91" spans="1:21" ht="22.5" thickTop="1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D90 F90 H90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40"/>
  <sheetViews>
    <sheetView rightToLeft="1" topLeftCell="A121" workbookViewId="0">
      <selection activeCell="O133" sqref="O133"/>
    </sheetView>
  </sheetViews>
  <sheetFormatPr defaultRowHeight="21.75"/>
  <cols>
    <col min="1" max="1" width="33" style="1" bestFit="1" customWidth="1"/>
    <col min="2" max="2" width="1" style="1" customWidth="1"/>
    <col min="3" max="3" width="21.5703125" style="1" bestFit="1" customWidth="1"/>
    <col min="4" max="4" width="1" style="1" customWidth="1"/>
    <col min="5" max="5" width="23" style="1" bestFit="1" customWidth="1"/>
    <col min="6" max="6" width="1" style="1" customWidth="1"/>
    <col min="7" max="7" width="18.57031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21.5703125" style="1" bestFit="1" customWidth="1"/>
    <col min="12" max="12" width="1" style="1" customWidth="1"/>
    <col min="13" max="13" width="23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1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2.5">
      <c r="A3" s="13" t="s">
        <v>375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2.5">
      <c r="A6" s="13" t="s">
        <v>379</v>
      </c>
      <c r="C6" s="15" t="s">
        <v>377</v>
      </c>
      <c r="D6" s="15" t="s">
        <v>377</v>
      </c>
      <c r="E6" s="15" t="s">
        <v>377</v>
      </c>
      <c r="F6" s="15" t="s">
        <v>377</v>
      </c>
      <c r="G6" s="15" t="s">
        <v>377</v>
      </c>
      <c r="H6" s="15" t="s">
        <v>377</v>
      </c>
      <c r="I6" s="15" t="s">
        <v>377</v>
      </c>
      <c r="K6" s="15" t="s">
        <v>378</v>
      </c>
      <c r="L6" s="15" t="s">
        <v>378</v>
      </c>
      <c r="M6" s="15" t="s">
        <v>378</v>
      </c>
      <c r="N6" s="15" t="s">
        <v>378</v>
      </c>
      <c r="O6" s="15" t="s">
        <v>378</v>
      </c>
      <c r="P6" s="15" t="s">
        <v>378</v>
      </c>
      <c r="Q6" s="15" t="s">
        <v>378</v>
      </c>
    </row>
    <row r="7" spans="1:17" ht="22.5">
      <c r="A7" s="15" t="s">
        <v>379</v>
      </c>
      <c r="C7" s="16" t="s">
        <v>524</v>
      </c>
      <c r="E7" s="16" t="s">
        <v>521</v>
      </c>
      <c r="G7" s="16" t="s">
        <v>522</v>
      </c>
      <c r="I7" s="16" t="s">
        <v>525</v>
      </c>
      <c r="K7" s="16" t="s">
        <v>524</v>
      </c>
      <c r="M7" s="16" t="s">
        <v>521</v>
      </c>
      <c r="O7" s="16" t="s">
        <v>522</v>
      </c>
      <c r="Q7" s="16" t="s">
        <v>525</v>
      </c>
    </row>
    <row r="8" spans="1:17">
      <c r="A8" s="1" t="s">
        <v>189</v>
      </c>
      <c r="C8" s="11">
        <v>0</v>
      </c>
      <c r="D8" s="11"/>
      <c r="E8" s="11">
        <f>IFERROR(VLOOKUP(A8,'درآمد ناشی از تغییر قیمت اوراق'!A:Q,9,0),0)</f>
        <v>0</v>
      </c>
      <c r="F8" s="11"/>
      <c r="G8" s="11">
        <v>65627319602</v>
      </c>
      <c r="H8" s="11"/>
      <c r="I8" s="11">
        <f>C8+E8+G8</f>
        <v>65627319602</v>
      </c>
      <c r="J8" s="11"/>
      <c r="K8" s="11">
        <v>0</v>
      </c>
      <c r="L8" s="11"/>
      <c r="M8" s="11">
        <f>IFERROR(VLOOKUP(A8,'درآمد ناشی از تغییر قیمت اوراق'!A:Q,17,0),0)</f>
        <v>0</v>
      </c>
      <c r="N8" s="11"/>
      <c r="O8" s="11">
        <f>IFERROR(VLOOKUP(A8,'درآمد ناشی از فروش'!A:Q,17,0),0)</f>
        <v>65627319602</v>
      </c>
      <c r="P8" s="11"/>
      <c r="Q8" s="11">
        <f>K8+M8+O8</f>
        <v>65627319602</v>
      </c>
    </row>
    <row r="9" spans="1:17">
      <c r="A9" s="1" t="s">
        <v>187</v>
      </c>
      <c r="C9" s="11">
        <v>0</v>
      </c>
      <c r="D9" s="11"/>
      <c r="E9" s="11">
        <f>IFERROR(VLOOKUP(A9,'درآمد ناشی از تغییر قیمت اوراق'!A:Q,9,0),0)</f>
        <v>0</v>
      </c>
      <c r="F9" s="11"/>
      <c r="G9" s="11">
        <v>594139727</v>
      </c>
      <c r="H9" s="11"/>
      <c r="I9" s="11">
        <f t="shared" ref="I9:I72" si="0">C9+E9+G9</f>
        <v>594139727</v>
      </c>
      <c r="J9" s="11"/>
      <c r="K9" s="11">
        <v>0</v>
      </c>
      <c r="L9" s="11"/>
      <c r="M9" s="11">
        <f>IFERROR(VLOOKUP(A9,'درآمد ناشی از تغییر قیمت اوراق'!A:Q,17,0),0)</f>
        <v>0</v>
      </c>
      <c r="N9" s="11"/>
      <c r="O9" s="11">
        <f>IFERROR(VLOOKUP(A9,'درآمد ناشی از فروش'!A:Q,17,0),0)</f>
        <v>594139727</v>
      </c>
      <c r="P9" s="11"/>
      <c r="Q9" s="11">
        <f t="shared" ref="Q9:Q72" si="1">K9+M9+O9</f>
        <v>594139727</v>
      </c>
    </row>
    <row r="10" spans="1:17">
      <c r="A10" s="1" t="s">
        <v>236</v>
      </c>
      <c r="C10" s="11">
        <v>816248263</v>
      </c>
      <c r="D10" s="11"/>
      <c r="E10" s="11">
        <f>IFERROR(VLOOKUP(A10,'درآمد ناشی از تغییر قیمت اوراق'!A:Q,9,0),0)</f>
        <v>0</v>
      </c>
      <c r="F10" s="11"/>
      <c r="G10" s="11">
        <v>4009738373</v>
      </c>
      <c r="H10" s="11"/>
      <c r="I10" s="11">
        <f t="shared" si="0"/>
        <v>4825986636</v>
      </c>
      <c r="J10" s="11"/>
      <c r="K10" s="11">
        <v>20016674798</v>
      </c>
      <c r="L10" s="11"/>
      <c r="M10" s="11">
        <f>IFERROR(VLOOKUP(A10,'درآمد ناشی از تغییر قیمت اوراق'!A:Q,17,0),0)</f>
        <v>0</v>
      </c>
      <c r="N10" s="11"/>
      <c r="O10" s="11">
        <f>IFERROR(VLOOKUP(A10,'درآمد ناشی از فروش'!A:Q,17,0),0)</f>
        <v>4162383343</v>
      </c>
      <c r="P10" s="11"/>
      <c r="Q10" s="11">
        <f t="shared" si="1"/>
        <v>24179058141</v>
      </c>
    </row>
    <row r="11" spans="1:17">
      <c r="A11" s="1" t="s">
        <v>498</v>
      </c>
      <c r="C11" s="11">
        <v>0</v>
      </c>
      <c r="D11" s="11"/>
      <c r="E11" s="11">
        <f>IFERROR(VLOOKUP(A11,'درآمد ناشی از تغییر قیمت اوراق'!A:Q,9,0),0)</f>
        <v>0</v>
      </c>
      <c r="F11" s="11"/>
      <c r="G11" s="11">
        <v>285911478143</v>
      </c>
      <c r="H11" s="11"/>
      <c r="I11" s="11">
        <f t="shared" si="0"/>
        <v>285911478143</v>
      </c>
      <c r="J11" s="11"/>
      <c r="K11" s="11">
        <v>0</v>
      </c>
      <c r="L11" s="11"/>
      <c r="M11" s="11">
        <f>IFERROR(VLOOKUP(A11,'درآمد ناشی از تغییر قیمت اوراق'!A:Q,17,0),0)</f>
        <v>0</v>
      </c>
      <c r="N11" s="11"/>
      <c r="O11" s="11">
        <f>IFERROR(VLOOKUP(A11,'درآمد ناشی از فروش'!A:Q,17,0),0)</f>
        <v>285911478143</v>
      </c>
      <c r="P11" s="11"/>
      <c r="Q11" s="11">
        <f t="shared" si="1"/>
        <v>285911478143</v>
      </c>
    </row>
    <row r="12" spans="1:17">
      <c r="A12" s="1" t="s">
        <v>207</v>
      </c>
      <c r="C12" s="11">
        <v>0</v>
      </c>
      <c r="D12" s="11"/>
      <c r="E12" s="11">
        <f>IFERROR(VLOOKUP(A12,'درآمد ناشی از تغییر قیمت اوراق'!A:Q,9,0),0)</f>
        <v>163219184087</v>
      </c>
      <c r="F12" s="11"/>
      <c r="G12" s="11">
        <v>44906365666</v>
      </c>
      <c r="H12" s="11"/>
      <c r="I12" s="11">
        <f t="shared" si="0"/>
        <v>208125549753</v>
      </c>
      <c r="J12" s="11"/>
      <c r="K12" s="11">
        <v>0</v>
      </c>
      <c r="L12" s="11"/>
      <c r="M12" s="11">
        <f>IFERROR(VLOOKUP(A12,'درآمد ناشی از تغییر قیمت اوراق'!A:Q,17,0),0)</f>
        <v>740836174936</v>
      </c>
      <c r="N12" s="11"/>
      <c r="O12" s="11">
        <f>IFERROR(VLOOKUP(A12,'درآمد ناشی از فروش'!A:Q,17,0),0)</f>
        <v>51188027354</v>
      </c>
      <c r="P12" s="11"/>
      <c r="Q12" s="11">
        <f t="shared" si="1"/>
        <v>792024202290</v>
      </c>
    </row>
    <row r="13" spans="1:17">
      <c r="A13" s="1" t="s">
        <v>197</v>
      </c>
      <c r="C13" s="11">
        <v>0</v>
      </c>
      <c r="D13" s="11"/>
      <c r="E13" s="11">
        <f>IFERROR(VLOOKUP(A13,'درآمد ناشی از تغییر قیمت اوراق'!A:Q,9,0),0)</f>
        <v>0</v>
      </c>
      <c r="F13" s="11"/>
      <c r="G13" s="11">
        <v>73853739735</v>
      </c>
      <c r="H13" s="11"/>
      <c r="I13" s="11">
        <f t="shared" si="0"/>
        <v>73853739735</v>
      </c>
      <c r="J13" s="11"/>
      <c r="K13" s="11">
        <v>0</v>
      </c>
      <c r="L13" s="11"/>
      <c r="M13" s="11">
        <f>IFERROR(VLOOKUP(A13,'درآمد ناشی از تغییر قیمت اوراق'!A:Q,17,0),0)</f>
        <v>0</v>
      </c>
      <c r="N13" s="11"/>
      <c r="O13" s="11">
        <f>IFERROR(VLOOKUP(A13,'درآمد ناشی از فروش'!A:Q,17,0),0)</f>
        <v>73853739735</v>
      </c>
      <c r="P13" s="11"/>
      <c r="Q13" s="11">
        <f t="shared" si="1"/>
        <v>73853739735</v>
      </c>
    </row>
    <row r="14" spans="1:17">
      <c r="A14" s="1" t="s">
        <v>200</v>
      </c>
      <c r="C14" s="11">
        <v>0</v>
      </c>
      <c r="D14" s="11"/>
      <c r="E14" s="11">
        <f>IFERROR(VLOOKUP(A14,'درآمد ناشی از تغییر قیمت اوراق'!A:Q,9,0),0)</f>
        <v>0</v>
      </c>
      <c r="F14" s="11"/>
      <c r="G14" s="11">
        <v>129022989830</v>
      </c>
      <c r="H14" s="11"/>
      <c r="I14" s="11">
        <f t="shared" si="0"/>
        <v>129022989830</v>
      </c>
      <c r="J14" s="11"/>
      <c r="K14" s="11">
        <v>0</v>
      </c>
      <c r="L14" s="11"/>
      <c r="M14" s="11">
        <f>IFERROR(VLOOKUP(A14,'درآمد ناشی از تغییر قیمت اوراق'!A:Q,17,0),0)</f>
        <v>0</v>
      </c>
      <c r="N14" s="11"/>
      <c r="O14" s="11">
        <f>IFERROR(VLOOKUP(A14,'درآمد ناشی از فروش'!A:Q,17,0),0)</f>
        <v>129022989830</v>
      </c>
      <c r="P14" s="11"/>
      <c r="Q14" s="11">
        <f t="shared" si="1"/>
        <v>129022989830</v>
      </c>
    </row>
    <row r="15" spans="1:17">
      <c r="A15" s="1" t="s">
        <v>230</v>
      </c>
      <c r="C15" s="11">
        <v>18594019411</v>
      </c>
      <c r="D15" s="11"/>
      <c r="E15" s="11">
        <f>IFERROR(VLOOKUP(A15,'درآمد ناشی از تغییر قیمت اوراق'!A:Q,9,0),0)</f>
        <v>0</v>
      </c>
      <c r="F15" s="11"/>
      <c r="G15" s="11">
        <v>31583332501</v>
      </c>
      <c r="H15" s="11"/>
      <c r="I15" s="11">
        <f t="shared" si="0"/>
        <v>50177351912</v>
      </c>
      <c r="J15" s="11"/>
      <c r="K15" s="11">
        <v>291400008381</v>
      </c>
      <c r="L15" s="11"/>
      <c r="M15" s="11">
        <f>IFERROR(VLOOKUP(A15,'درآمد ناشی از تغییر قیمت اوراق'!A:Q,17,0),0)</f>
        <v>0</v>
      </c>
      <c r="N15" s="11"/>
      <c r="O15" s="11">
        <f>IFERROR(VLOOKUP(A15,'درآمد ناشی از فروش'!A:Q,17,0),0)</f>
        <v>34237748171</v>
      </c>
      <c r="P15" s="11"/>
      <c r="Q15" s="11">
        <f t="shared" si="1"/>
        <v>325637756552</v>
      </c>
    </row>
    <row r="16" spans="1:17">
      <c r="A16" s="1" t="s">
        <v>133</v>
      </c>
      <c r="C16" s="11">
        <v>0</v>
      </c>
      <c r="D16" s="11"/>
      <c r="E16" s="11">
        <f>IFERROR(VLOOKUP(A16,'درآمد ناشی از تغییر قیمت اوراق'!A:Q,9,0),0)</f>
        <v>0</v>
      </c>
      <c r="F16" s="11"/>
      <c r="G16" s="11">
        <v>45153510859</v>
      </c>
      <c r="H16" s="11"/>
      <c r="I16" s="11">
        <f t="shared" si="0"/>
        <v>45153510859</v>
      </c>
      <c r="J16" s="11"/>
      <c r="K16" s="11">
        <v>0</v>
      </c>
      <c r="L16" s="11"/>
      <c r="M16" s="11">
        <f>IFERROR(VLOOKUP(A16,'درآمد ناشی از تغییر قیمت اوراق'!A:Q,17,0),0)</f>
        <v>0</v>
      </c>
      <c r="N16" s="11"/>
      <c r="O16" s="11">
        <f>IFERROR(VLOOKUP(A16,'درآمد ناشی از فروش'!A:Q,17,0),0)</f>
        <v>60310674307</v>
      </c>
      <c r="P16" s="11"/>
      <c r="Q16" s="11">
        <f t="shared" si="1"/>
        <v>60310674307</v>
      </c>
    </row>
    <row r="17" spans="1:17">
      <c r="A17" s="1" t="s">
        <v>148</v>
      </c>
      <c r="C17" s="11">
        <v>46415186325</v>
      </c>
      <c r="D17" s="11"/>
      <c r="E17" s="11">
        <f>IFERROR(VLOOKUP(A17,'درآمد ناشی از تغییر قیمت اوراق'!A:Q,9,0),0)</f>
        <v>13244352199</v>
      </c>
      <c r="F17" s="11"/>
      <c r="G17" s="11">
        <v>-95191525</v>
      </c>
      <c r="H17" s="11"/>
      <c r="I17" s="11">
        <f t="shared" si="0"/>
        <v>59564346999</v>
      </c>
      <c r="J17" s="11"/>
      <c r="K17" s="11">
        <v>301870758676</v>
      </c>
      <c r="L17" s="11"/>
      <c r="M17" s="11">
        <f>IFERROR(VLOOKUP(A17,'درآمد ناشی از تغییر قیمت اوراق'!A:Q,17,0),0)</f>
        <v>-1987619975</v>
      </c>
      <c r="N17" s="11"/>
      <c r="O17" s="11">
        <f>IFERROR(VLOOKUP(A17,'درآمد ناشی از فروش'!A:Q,17,0),0)</f>
        <v>-95191525</v>
      </c>
      <c r="P17" s="11"/>
      <c r="Q17" s="11">
        <f t="shared" si="1"/>
        <v>299787947176</v>
      </c>
    </row>
    <row r="18" spans="1:17">
      <c r="A18" s="1" t="s">
        <v>184</v>
      </c>
      <c r="C18" s="11">
        <v>0</v>
      </c>
      <c r="D18" s="11"/>
      <c r="E18" s="11">
        <f>IFERROR(VLOOKUP(A18,'درآمد ناشی از تغییر قیمت اوراق'!A:Q,9,0),0)</f>
        <v>0</v>
      </c>
      <c r="F18" s="11"/>
      <c r="G18" s="11">
        <v>786779123391</v>
      </c>
      <c r="H18" s="11"/>
      <c r="I18" s="11">
        <f t="shared" si="0"/>
        <v>786779123391</v>
      </c>
      <c r="J18" s="11"/>
      <c r="K18" s="11">
        <v>0</v>
      </c>
      <c r="L18" s="11"/>
      <c r="M18" s="11">
        <f>IFERROR(VLOOKUP(A18,'درآمد ناشی از تغییر قیمت اوراق'!A:Q,17,0),0)</f>
        <v>0</v>
      </c>
      <c r="N18" s="11"/>
      <c r="O18" s="11">
        <f>IFERROR(VLOOKUP(A18,'درآمد ناشی از فروش'!A:Q,17,0),0)</f>
        <v>786779123391</v>
      </c>
      <c r="P18" s="11"/>
      <c r="Q18" s="11">
        <f t="shared" si="1"/>
        <v>786779123391</v>
      </c>
    </row>
    <row r="19" spans="1:17">
      <c r="A19" s="1" t="s">
        <v>87</v>
      </c>
      <c r="C19" s="11">
        <v>0</v>
      </c>
      <c r="D19" s="11"/>
      <c r="E19" s="11">
        <f>IFERROR(VLOOKUP(A19,'درآمد ناشی از تغییر قیمت اوراق'!A:Q,9,0),0)</f>
        <v>850635653</v>
      </c>
      <c r="F19" s="11"/>
      <c r="G19" s="11">
        <v>45424267779</v>
      </c>
      <c r="H19" s="11"/>
      <c r="I19" s="11">
        <f t="shared" si="0"/>
        <v>46274903432</v>
      </c>
      <c r="J19" s="11"/>
      <c r="K19" s="11">
        <v>0</v>
      </c>
      <c r="L19" s="11"/>
      <c r="M19" s="11">
        <f>IFERROR(VLOOKUP(A19,'درآمد ناشی از تغییر قیمت اوراق'!A:Q,17,0),0)</f>
        <v>338927480536</v>
      </c>
      <c r="N19" s="11"/>
      <c r="O19" s="11">
        <f>IFERROR(VLOOKUP(A19,'درآمد ناشی از فروش'!A:Q,17,0),0)</f>
        <v>107296668468</v>
      </c>
      <c r="P19" s="11"/>
      <c r="Q19" s="11">
        <f t="shared" si="1"/>
        <v>446224149004</v>
      </c>
    </row>
    <row r="20" spans="1:17">
      <c r="A20" s="1" t="s">
        <v>216</v>
      </c>
      <c r="C20" s="11">
        <v>2936416437</v>
      </c>
      <c r="D20" s="11"/>
      <c r="E20" s="11">
        <f>IFERROR(VLOOKUP(A20,'درآمد ناشی از تغییر قیمت اوراق'!A:Q,9,0),0)</f>
        <v>0</v>
      </c>
      <c r="F20" s="11"/>
      <c r="G20" s="11">
        <v>5166700143</v>
      </c>
      <c r="H20" s="11"/>
      <c r="I20" s="11">
        <f t="shared" si="0"/>
        <v>8103116580</v>
      </c>
      <c r="J20" s="11"/>
      <c r="K20" s="11">
        <v>47023682582</v>
      </c>
      <c r="L20" s="11"/>
      <c r="M20" s="11">
        <f>IFERROR(VLOOKUP(A20,'درآمد ناشی از تغییر قیمت اوراق'!A:Q,17,0),0)</f>
        <v>0</v>
      </c>
      <c r="N20" s="11"/>
      <c r="O20" s="11">
        <f>IFERROR(VLOOKUP(A20,'درآمد ناشی از فروش'!A:Q,17,0),0)</f>
        <v>6236358696</v>
      </c>
      <c r="P20" s="11"/>
      <c r="Q20" s="11">
        <f t="shared" si="1"/>
        <v>53260041278</v>
      </c>
    </row>
    <row r="21" spans="1:17">
      <c r="A21" s="1" t="s">
        <v>190</v>
      </c>
      <c r="C21" s="11">
        <v>0</v>
      </c>
      <c r="D21" s="11"/>
      <c r="E21" s="11">
        <f>IFERROR(VLOOKUP(A21,'درآمد ناشی از تغییر قیمت اوراق'!A:Q,9,0),0)</f>
        <v>187198397506</v>
      </c>
      <c r="F21" s="11"/>
      <c r="G21" s="11">
        <v>91695624936</v>
      </c>
      <c r="H21" s="11"/>
      <c r="I21" s="11">
        <f t="shared" si="0"/>
        <v>278894022442</v>
      </c>
      <c r="J21" s="11"/>
      <c r="K21" s="11">
        <v>0</v>
      </c>
      <c r="L21" s="11"/>
      <c r="M21" s="11">
        <f>IFERROR(VLOOKUP(A21,'درآمد ناشی از تغییر قیمت اوراق'!A:Q,17,0),0)</f>
        <v>1653294393720</v>
      </c>
      <c r="N21" s="11"/>
      <c r="O21" s="11">
        <f>IFERROR(VLOOKUP(A21,'درآمد ناشی از فروش'!A:Q,17,0),0)</f>
        <v>91695624936</v>
      </c>
      <c r="P21" s="11"/>
      <c r="Q21" s="11">
        <f t="shared" si="1"/>
        <v>1744990018656</v>
      </c>
    </row>
    <row r="22" spans="1:17">
      <c r="A22" s="1" t="s">
        <v>195</v>
      </c>
      <c r="C22" s="11">
        <v>0</v>
      </c>
      <c r="D22" s="11"/>
      <c r="E22" s="11">
        <f>IFERROR(VLOOKUP(A22,'درآمد ناشی از تغییر قیمت اوراق'!A:Q,9,0),0)</f>
        <v>166456870701</v>
      </c>
      <c r="F22" s="11"/>
      <c r="G22" s="11">
        <v>37140833873</v>
      </c>
      <c r="H22" s="11"/>
      <c r="I22" s="11">
        <f t="shared" si="0"/>
        <v>203597704574</v>
      </c>
      <c r="J22" s="11"/>
      <c r="K22" s="11">
        <v>0</v>
      </c>
      <c r="L22" s="11"/>
      <c r="M22" s="11">
        <f>IFERROR(VLOOKUP(A22,'درآمد ناشی از تغییر قیمت اوراق'!A:Q,17,0),0)</f>
        <v>683972036719</v>
      </c>
      <c r="N22" s="11"/>
      <c r="O22" s="11">
        <f>IFERROR(VLOOKUP(A22,'درآمد ناشی از فروش'!A:Q,17,0),0)</f>
        <v>37140833873</v>
      </c>
      <c r="P22" s="11"/>
      <c r="Q22" s="11">
        <f t="shared" si="1"/>
        <v>721112870592</v>
      </c>
    </row>
    <row r="23" spans="1:17">
      <c r="A23" s="1" t="s">
        <v>102</v>
      </c>
      <c r="C23" s="11">
        <v>0</v>
      </c>
      <c r="D23" s="11"/>
      <c r="E23" s="11">
        <f>IFERROR(VLOOKUP(A23,'درآمد ناشی از تغییر قیمت اوراق'!A:Q,9,0),0)</f>
        <v>13174486469</v>
      </c>
      <c r="F23" s="11"/>
      <c r="G23" s="11">
        <v>0</v>
      </c>
      <c r="H23" s="11"/>
      <c r="I23" s="11">
        <f t="shared" si="0"/>
        <v>13174486469</v>
      </c>
      <c r="J23" s="11"/>
      <c r="K23" s="11">
        <v>0</v>
      </c>
      <c r="L23" s="11"/>
      <c r="M23" s="11">
        <f>IFERROR(VLOOKUP(A23,'درآمد ناشی از تغییر قیمت اوراق'!A:Q,17,0),0)</f>
        <v>123501268142</v>
      </c>
      <c r="N23" s="11"/>
      <c r="O23" s="11">
        <f>IFERROR(VLOOKUP(A23,'درآمد ناشی از فروش'!A:Q,17,0),0)</f>
        <v>50785887</v>
      </c>
      <c r="P23" s="11"/>
      <c r="Q23" s="11">
        <f t="shared" si="1"/>
        <v>123552054029</v>
      </c>
    </row>
    <row r="24" spans="1:17">
      <c r="A24" s="1" t="s">
        <v>104</v>
      </c>
      <c r="C24" s="11">
        <v>0</v>
      </c>
      <c r="D24" s="11"/>
      <c r="E24" s="11">
        <f>IFERROR(VLOOKUP(A24,'درآمد ناشی از تغییر قیمت اوراق'!A:Q,9,0),0)</f>
        <v>-7592777907</v>
      </c>
      <c r="F24" s="11"/>
      <c r="G24" s="11">
        <v>0</v>
      </c>
      <c r="H24" s="11"/>
      <c r="I24" s="11">
        <f t="shared" si="0"/>
        <v>-7592777907</v>
      </c>
      <c r="J24" s="11"/>
      <c r="K24" s="11">
        <v>0</v>
      </c>
      <c r="L24" s="11"/>
      <c r="M24" s="11">
        <f>IFERROR(VLOOKUP(A24,'درآمد ناشی از تغییر قیمت اوراق'!A:Q,17,0),0)</f>
        <v>457982196587</v>
      </c>
      <c r="N24" s="11"/>
      <c r="O24" s="11">
        <f>IFERROR(VLOOKUP(A24,'درآمد ناشی از فروش'!A:Q,17,0),0)</f>
        <v>6418537774</v>
      </c>
      <c r="P24" s="11"/>
      <c r="Q24" s="11">
        <f t="shared" si="1"/>
        <v>464400734361</v>
      </c>
    </row>
    <row r="25" spans="1:17">
      <c r="A25" s="1" t="s">
        <v>499</v>
      </c>
      <c r="C25" s="11">
        <v>0</v>
      </c>
      <c r="D25" s="11"/>
      <c r="E25" s="11">
        <f>IFERROR(VLOOKUP(A25,'درآمد ناشی از تغییر قیمت اوراق'!A:Q,9,0),0)</f>
        <v>0</v>
      </c>
      <c r="F25" s="11"/>
      <c r="G25" s="11">
        <v>0</v>
      </c>
      <c r="H25" s="11"/>
      <c r="I25" s="11">
        <f t="shared" si="0"/>
        <v>0</v>
      </c>
      <c r="J25" s="11"/>
      <c r="K25" s="11">
        <v>0</v>
      </c>
      <c r="L25" s="11"/>
      <c r="M25" s="11">
        <f>IFERROR(VLOOKUP(A25,'درآمد ناشی از تغییر قیمت اوراق'!A:Q,17,0),0)</f>
        <v>0</v>
      </c>
      <c r="N25" s="11"/>
      <c r="O25" s="11">
        <f>IFERROR(VLOOKUP(A25,'درآمد ناشی از فروش'!A:Q,17,0),0)</f>
        <v>29108394585</v>
      </c>
      <c r="P25" s="11"/>
      <c r="Q25" s="11">
        <f t="shared" si="1"/>
        <v>29108394585</v>
      </c>
    </row>
    <row r="26" spans="1:17">
      <c r="A26" s="1" t="s">
        <v>500</v>
      </c>
      <c r="C26" s="11">
        <v>0</v>
      </c>
      <c r="D26" s="11"/>
      <c r="E26" s="11">
        <f>IFERROR(VLOOKUP(A26,'درآمد ناشی از تغییر قیمت اوراق'!A:Q,9,0),0)</f>
        <v>0</v>
      </c>
      <c r="F26" s="11"/>
      <c r="G26" s="11">
        <v>0</v>
      </c>
      <c r="H26" s="11"/>
      <c r="I26" s="11">
        <f t="shared" si="0"/>
        <v>0</v>
      </c>
      <c r="J26" s="11"/>
      <c r="K26" s="11">
        <v>0</v>
      </c>
      <c r="L26" s="11"/>
      <c r="M26" s="11">
        <f>IFERROR(VLOOKUP(A26,'درآمد ناشی از تغییر قیمت اوراق'!A:Q,17,0),0)</f>
        <v>0</v>
      </c>
      <c r="N26" s="11"/>
      <c r="O26" s="11">
        <f>IFERROR(VLOOKUP(A26,'درآمد ناشی از فروش'!A:Q,17,0),0)</f>
        <v>195429350062</v>
      </c>
      <c r="P26" s="11"/>
      <c r="Q26" s="11">
        <f t="shared" si="1"/>
        <v>195429350062</v>
      </c>
    </row>
    <row r="27" spans="1:17">
      <c r="A27" s="1" t="s">
        <v>501</v>
      </c>
      <c r="C27" s="11">
        <v>0</v>
      </c>
      <c r="D27" s="11"/>
      <c r="E27" s="11">
        <f>IFERROR(VLOOKUP(A27,'درآمد ناشی از تغییر قیمت اوراق'!A:Q,9,0),0)</f>
        <v>0</v>
      </c>
      <c r="F27" s="11"/>
      <c r="G27" s="11">
        <v>0</v>
      </c>
      <c r="H27" s="11"/>
      <c r="I27" s="11">
        <f t="shared" si="0"/>
        <v>0</v>
      </c>
      <c r="J27" s="11"/>
      <c r="K27" s="11">
        <v>0</v>
      </c>
      <c r="L27" s="11"/>
      <c r="M27" s="11">
        <f>IFERROR(VLOOKUP(A27,'درآمد ناشی از تغییر قیمت اوراق'!A:Q,17,0),0)</f>
        <v>0</v>
      </c>
      <c r="N27" s="11"/>
      <c r="O27" s="11">
        <f>IFERROR(VLOOKUP(A27,'درآمد ناشی از فروش'!A:Q,17,0),0)</f>
        <v>39498734846</v>
      </c>
      <c r="P27" s="11"/>
      <c r="Q27" s="11">
        <f t="shared" si="1"/>
        <v>39498734846</v>
      </c>
    </row>
    <row r="28" spans="1:17">
      <c r="A28" s="1" t="s">
        <v>417</v>
      </c>
      <c r="C28" s="11">
        <v>0</v>
      </c>
      <c r="D28" s="11"/>
      <c r="E28" s="11">
        <f>IFERROR(VLOOKUP(A28,'درآمد ناشی از تغییر قیمت اوراق'!A:Q,9,0),0)</f>
        <v>0</v>
      </c>
      <c r="F28" s="11"/>
      <c r="G28" s="11">
        <v>0</v>
      </c>
      <c r="H28" s="11"/>
      <c r="I28" s="11">
        <f t="shared" si="0"/>
        <v>0</v>
      </c>
      <c r="J28" s="11"/>
      <c r="K28" s="11">
        <v>21325574138</v>
      </c>
      <c r="L28" s="11"/>
      <c r="M28" s="11">
        <f>IFERROR(VLOOKUP(A28,'درآمد ناشی از تغییر قیمت اوراق'!A:Q,17,0),0)</f>
        <v>0</v>
      </c>
      <c r="N28" s="11"/>
      <c r="O28" s="11">
        <f>IFERROR(VLOOKUP(A28,'درآمد ناشی از فروش'!A:Q,17,0),0)</f>
        <v>2717772235</v>
      </c>
      <c r="P28" s="11"/>
      <c r="Q28" s="11">
        <f t="shared" si="1"/>
        <v>24043346373</v>
      </c>
    </row>
    <row r="29" spans="1:17">
      <c r="A29" s="1" t="s">
        <v>258</v>
      </c>
      <c r="C29" s="11">
        <v>14318327517</v>
      </c>
      <c r="D29" s="11"/>
      <c r="E29" s="11">
        <f>IFERROR(VLOOKUP(A29,'درآمد ناشی از تغییر قیمت اوراق'!A:Q,9,0),0)</f>
        <v>3000518382</v>
      </c>
      <c r="F29" s="11"/>
      <c r="G29" s="11">
        <v>0</v>
      </c>
      <c r="H29" s="11"/>
      <c r="I29" s="11">
        <f t="shared" si="0"/>
        <v>17318845899</v>
      </c>
      <c r="J29" s="11"/>
      <c r="K29" s="11">
        <v>145891412997</v>
      </c>
      <c r="L29" s="11"/>
      <c r="M29" s="11">
        <f>IFERROR(VLOOKUP(A29,'درآمد ناشی از تغییر قیمت اوراق'!A:Q,17,0),0)</f>
        <v>-40690068925</v>
      </c>
      <c r="N29" s="11"/>
      <c r="O29" s="11">
        <f>IFERROR(VLOOKUP(A29,'درآمد ناشی از فروش'!A:Q,17,0),0)</f>
        <v>34399278</v>
      </c>
      <c r="P29" s="11"/>
      <c r="Q29" s="11">
        <f t="shared" si="1"/>
        <v>105235743350</v>
      </c>
    </row>
    <row r="30" spans="1:17">
      <c r="A30" s="1" t="s">
        <v>387</v>
      </c>
      <c r="C30" s="11">
        <v>0</v>
      </c>
      <c r="D30" s="11"/>
      <c r="E30" s="11">
        <f>IFERROR(VLOOKUP(A30,'درآمد ناشی از تغییر قیمت اوراق'!A:Q,9,0),0)</f>
        <v>0</v>
      </c>
      <c r="F30" s="11"/>
      <c r="G30" s="11">
        <v>0</v>
      </c>
      <c r="H30" s="11"/>
      <c r="I30" s="11">
        <f t="shared" si="0"/>
        <v>0</v>
      </c>
      <c r="J30" s="11"/>
      <c r="K30" s="11">
        <v>558350859089</v>
      </c>
      <c r="L30" s="11"/>
      <c r="M30" s="11">
        <f>IFERROR(VLOOKUP(A30,'درآمد ناشی از تغییر قیمت اوراق'!A:Q,17,0),0)</f>
        <v>0</v>
      </c>
      <c r="N30" s="11"/>
      <c r="O30" s="11">
        <f>IFERROR(VLOOKUP(A30,'درآمد ناشی از فروش'!A:Q,17,0),0)</f>
        <v>22173090239</v>
      </c>
      <c r="P30" s="11"/>
      <c r="Q30" s="11">
        <f t="shared" si="1"/>
        <v>580523949328</v>
      </c>
    </row>
    <row r="31" spans="1:17">
      <c r="A31" s="1" t="s">
        <v>221</v>
      </c>
      <c r="C31" s="11">
        <v>2874428410</v>
      </c>
      <c r="D31" s="11"/>
      <c r="E31" s="11">
        <f>IFERROR(VLOOKUP(A31,'درآمد ناشی از تغییر قیمت اوراق'!A:Q,9,0),0)</f>
        <v>-1269661599</v>
      </c>
      <c r="F31" s="11"/>
      <c r="G31" s="11">
        <v>0</v>
      </c>
      <c r="H31" s="11"/>
      <c r="I31" s="11">
        <f t="shared" si="0"/>
        <v>1604766811</v>
      </c>
      <c r="J31" s="11"/>
      <c r="K31" s="11">
        <v>69549876984</v>
      </c>
      <c r="L31" s="11"/>
      <c r="M31" s="11">
        <f>IFERROR(VLOOKUP(A31,'درآمد ناشی از تغییر قیمت اوراق'!A:Q,17,0),0)</f>
        <v>-7252347283</v>
      </c>
      <c r="N31" s="11"/>
      <c r="O31" s="11">
        <f>IFERROR(VLOOKUP(A31,'درآمد ناشی از فروش'!A:Q,17,0),0)</f>
        <v>-47150229481</v>
      </c>
      <c r="P31" s="11"/>
      <c r="Q31" s="11">
        <f t="shared" si="1"/>
        <v>15147300220</v>
      </c>
    </row>
    <row r="32" spans="1:17">
      <c r="A32" s="1" t="s">
        <v>206</v>
      </c>
      <c r="C32" s="11">
        <v>0</v>
      </c>
      <c r="D32" s="11"/>
      <c r="E32" s="11">
        <f>IFERROR(VLOOKUP(A32,'درآمد ناشی از تغییر قیمت اوراق'!A:Q,9,0),0)</f>
        <v>410478089850</v>
      </c>
      <c r="F32" s="11"/>
      <c r="G32" s="11">
        <v>0</v>
      </c>
      <c r="H32" s="11"/>
      <c r="I32" s="11">
        <f t="shared" si="0"/>
        <v>410478089850</v>
      </c>
      <c r="J32" s="11"/>
      <c r="K32" s="11">
        <v>0</v>
      </c>
      <c r="L32" s="11"/>
      <c r="M32" s="11">
        <f>IFERROR(VLOOKUP(A32,'درآمد ناشی از تغییر قیمت اوراق'!A:Q,17,0),0)</f>
        <v>2317785095558</v>
      </c>
      <c r="N32" s="11"/>
      <c r="O32" s="11">
        <f>IFERROR(VLOOKUP(A32,'درآمد ناشی از فروش'!A:Q,17,0),0)</f>
        <v>3934262196</v>
      </c>
      <c r="P32" s="11"/>
      <c r="Q32" s="11">
        <f t="shared" si="1"/>
        <v>2321719357754</v>
      </c>
    </row>
    <row r="33" spans="1:17">
      <c r="A33" s="1" t="s">
        <v>422</v>
      </c>
      <c r="C33" s="11">
        <v>0</v>
      </c>
      <c r="D33" s="11"/>
      <c r="E33" s="11">
        <f>IFERROR(VLOOKUP(A33,'درآمد ناشی از تغییر قیمت اوراق'!A:Q,9,0),0)</f>
        <v>0</v>
      </c>
      <c r="F33" s="11"/>
      <c r="G33" s="11">
        <v>0</v>
      </c>
      <c r="H33" s="11"/>
      <c r="I33" s="11">
        <f t="shared" si="0"/>
        <v>0</v>
      </c>
      <c r="J33" s="11"/>
      <c r="K33" s="11">
        <v>35739805</v>
      </c>
      <c r="L33" s="11"/>
      <c r="M33" s="11">
        <f>IFERROR(VLOOKUP(A33,'درآمد ناشی از تغییر قیمت اوراق'!A:Q,17,0),0)</f>
        <v>0</v>
      </c>
      <c r="N33" s="11"/>
      <c r="O33" s="11">
        <f>IFERROR(VLOOKUP(A33,'درآمد ناشی از فروش'!A:Q,17,0),0)</f>
        <v>38750</v>
      </c>
      <c r="P33" s="11"/>
      <c r="Q33" s="11">
        <f t="shared" si="1"/>
        <v>35778555</v>
      </c>
    </row>
    <row r="34" spans="1:17">
      <c r="A34" s="1" t="s">
        <v>420</v>
      </c>
      <c r="C34" s="11">
        <v>0</v>
      </c>
      <c r="D34" s="11"/>
      <c r="E34" s="11">
        <f>IFERROR(VLOOKUP(A34,'درآمد ناشی از تغییر قیمت اوراق'!A:Q,9,0),0)</f>
        <v>0</v>
      </c>
      <c r="F34" s="11"/>
      <c r="G34" s="11">
        <v>0</v>
      </c>
      <c r="H34" s="11"/>
      <c r="I34" s="11">
        <f t="shared" si="0"/>
        <v>0</v>
      </c>
      <c r="J34" s="11"/>
      <c r="K34" s="11">
        <v>216035372204</v>
      </c>
      <c r="L34" s="11"/>
      <c r="M34" s="11">
        <f>IFERROR(VLOOKUP(A34,'درآمد ناشی از تغییر قیمت اوراق'!A:Q,17,0),0)</f>
        <v>0</v>
      </c>
      <c r="N34" s="11"/>
      <c r="O34" s="11">
        <f>IFERROR(VLOOKUP(A34,'درآمد ناشی از فروش'!A:Q,17,0),0)</f>
        <v>50441012957</v>
      </c>
      <c r="P34" s="11"/>
      <c r="Q34" s="11">
        <f t="shared" si="1"/>
        <v>266476385161</v>
      </c>
    </row>
    <row r="35" spans="1:17">
      <c r="A35" s="1" t="s">
        <v>415</v>
      </c>
      <c r="C35" s="11">
        <v>0</v>
      </c>
      <c r="D35" s="11"/>
      <c r="E35" s="11">
        <f>IFERROR(VLOOKUP(A35,'درآمد ناشی از تغییر قیمت اوراق'!A:Q,9,0),0)</f>
        <v>0</v>
      </c>
      <c r="F35" s="11"/>
      <c r="G35" s="11">
        <v>0</v>
      </c>
      <c r="H35" s="11"/>
      <c r="I35" s="11">
        <f t="shared" si="0"/>
        <v>0</v>
      </c>
      <c r="J35" s="11"/>
      <c r="K35" s="11">
        <v>49467955730</v>
      </c>
      <c r="L35" s="11"/>
      <c r="M35" s="11">
        <f>IFERROR(VLOOKUP(A35,'درآمد ناشی از تغییر قیمت اوراق'!A:Q,17,0),0)</f>
        <v>0</v>
      </c>
      <c r="N35" s="11"/>
      <c r="O35" s="11">
        <f>IFERROR(VLOOKUP(A35,'درآمد ناشی از فروش'!A:Q,17,0),0)</f>
        <v>5023029844</v>
      </c>
      <c r="P35" s="11"/>
      <c r="Q35" s="11">
        <f t="shared" si="1"/>
        <v>54490985574</v>
      </c>
    </row>
    <row r="36" spans="1:17">
      <c r="A36" s="1" t="s">
        <v>413</v>
      </c>
      <c r="C36" s="11">
        <v>0</v>
      </c>
      <c r="D36" s="11"/>
      <c r="E36" s="11">
        <f>IFERROR(VLOOKUP(A36,'درآمد ناشی از تغییر قیمت اوراق'!A:Q,9,0),0)</f>
        <v>0</v>
      </c>
      <c r="F36" s="11"/>
      <c r="G36" s="11">
        <v>0</v>
      </c>
      <c r="H36" s="11"/>
      <c r="I36" s="11">
        <f t="shared" si="0"/>
        <v>0</v>
      </c>
      <c r="J36" s="11"/>
      <c r="K36" s="11">
        <v>12544455374</v>
      </c>
      <c r="L36" s="11"/>
      <c r="M36" s="11">
        <f>IFERROR(VLOOKUP(A36,'درآمد ناشی از تغییر قیمت اوراق'!A:Q,17,0),0)</f>
        <v>0</v>
      </c>
      <c r="N36" s="11"/>
      <c r="O36" s="11">
        <f>IFERROR(VLOOKUP(A36,'درآمد ناشی از فروش'!A:Q,17,0),0)</f>
        <v>1288701563</v>
      </c>
      <c r="P36" s="11"/>
      <c r="Q36" s="11">
        <f t="shared" si="1"/>
        <v>13833156937</v>
      </c>
    </row>
    <row r="37" spans="1:17">
      <c r="A37" s="1" t="s">
        <v>502</v>
      </c>
      <c r="C37" s="11">
        <v>0</v>
      </c>
      <c r="D37" s="11"/>
      <c r="E37" s="11">
        <f>IFERROR(VLOOKUP(A37,'درآمد ناشی از تغییر قیمت اوراق'!A:Q,9,0),0)</f>
        <v>0</v>
      </c>
      <c r="F37" s="11"/>
      <c r="G37" s="11">
        <v>0</v>
      </c>
      <c r="H37" s="11"/>
      <c r="I37" s="11">
        <f t="shared" si="0"/>
        <v>0</v>
      </c>
      <c r="J37" s="11"/>
      <c r="K37" s="11">
        <v>0</v>
      </c>
      <c r="L37" s="11"/>
      <c r="M37" s="11">
        <f>IFERROR(VLOOKUP(A37,'درآمد ناشی از تغییر قیمت اوراق'!A:Q,17,0),0)</f>
        <v>0</v>
      </c>
      <c r="N37" s="11"/>
      <c r="O37" s="11">
        <f>IFERROR(VLOOKUP(A37,'درآمد ناشی از فروش'!A:Q,17,0),0)</f>
        <v>92074427593</v>
      </c>
      <c r="P37" s="11"/>
      <c r="Q37" s="11">
        <f t="shared" si="1"/>
        <v>92074427593</v>
      </c>
    </row>
    <row r="38" spans="1:17">
      <c r="A38" s="1" t="s">
        <v>503</v>
      </c>
      <c r="C38" s="11">
        <v>0</v>
      </c>
      <c r="D38" s="11"/>
      <c r="E38" s="11">
        <f>IFERROR(VLOOKUP(A38,'درآمد ناشی از تغییر قیمت اوراق'!A:Q,9,0),0)</f>
        <v>0</v>
      </c>
      <c r="F38" s="11"/>
      <c r="G38" s="11">
        <v>0</v>
      </c>
      <c r="H38" s="11"/>
      <c r="I38" s="11">
        <f t="shared" si="0"/>
        <v>0</v>
      </c>
      <c r="J38" s="11"/>
      <c r="K38" s="11">
        <v>0</v>
      </c>
      <c r="L38" s="11"/>
      <c r="M38" s="11">
        <f>IFERROR(VLOOKUP(A38,'درآمد ناشی از تغییر قیمت اوراق'!A:Q,17,0),0)</f>
        <v>0</v>
      </c>
      <c r="N38" s="11"/>
      <c r="O38" s="11">
        <f>IFERROR(VLOOKUP(A38,'درآمد ناشی از فروش'!A:Q,17,0),0)</f>
        <v>44134962551</v>
      </c>
      <c r="P38" s="11"/>
      <c r="Q38" s="11">
        <f t="shared" si="1"/>
        <v>44134962551</v>
      </c>
    </row>
    <row r="39" spans="1:17">
      <c r="A39" s="1" t="s">
        <v>504</v>
      </c>
      <c r="C39" s="11">
        <v>0</v>
      </c>
      <c r="D39" s="11"/>
      <c r="E39" s="11">
        <f>IFERROR(VLOOKUP(A39,'درآمد ناشی از تغییر قیمت اوراق'!A:Q,9,0),0)</f>
        <v>0</v>
      </c>
      <c r="F39" s="11"/>
      <c r="G39" s="11">
        <v>0</v>
      </c>
      <c r="H39" s="11"/>
      <c r="I39" s="11">
        <f t="shared" si="0"/>
        <v>0</v>
      </c>
      <c r="J39" s="11"/>
      <c r="K39" s="11">
        <v>0</v>
      </c>
      <c r="L39" s="11"/>
      <c r="M39" s="11">
        <f>IFERROR(VLOOKUP(A39,'درآمد ناشی از تغییر قیمت اوراق'!A:Q,17,0),0)</f>
        <v>0</v>
      </c>
      <c r="N39" s="11"/>
      <c r="O39" s="11">
        <f>IFERROR(VLOOKUP(A39,'درآمد ناشی از فروش'!A:Q,17,0),0)</f>
        <v>46052707017</v>
      </c>
      <c r="P39" s="11"/>
      <c r="Q39" s="11">
        <f t="shared" si="1"/>
        <v>46052707017</v>
      </c>
    </row>
    <row r="40" spans="1:17">
      <c r="A40" s="1" t="s">
        <v>401</v>
      </c>
      <c r="C40" s="11">
        <v>0</v>
      </c>
      <c r="D40" s="11"/>
      <c r="E40" s="11">
        <f>IFERROR(VLOOKUP(A40,'درآمد ناشی از تغییر قیمت اوراق'!A:Q,9,0),0)</f>
        <v>0</v>
      </c>
      <c r="F40" s="11"/>
      <c r="G40" s="11">
        <v>0</v>
      </c>
      <c r="H40" s="11"/>
      <c r="I40" s="11">
        <f t="shared" si="0"/>
        <v>0</v>
      </c>
      <c r="J40" s="11"/>
      <c r="K40" s="11">
        <v>576592238479</v>
      </c>
      <c r="L40" s="11"/>
      <c r="M40" s="11">
        <f>IFERROR(VLOOKUP(A40,'درآمد ناشی از تغییر قیمت اوراق'!A:Q,17,0),0)</f>
        <v>0</v>
      </c>
      <c r="N40" s="11"/>
      <c r="O40" s="11">
        <f>IFERROR(VLOOKUP(A40,'درآمد ناشی از فروش'!A:Q,17,0),0)</f>
        <v>103679200755</v>
      </c>
      <c r="P40" s="11"/>
      <c r="Q40" s="11">
        <f t="shared" si="1"/>
        <v>680271439234</v>
      </c>
    </row>
    <row r="41" spans="1:17">
      <c r="A41" s="1" t="s">
        <v>397</v>
      </c>
      <c r="C41" s="11">
        <v>0</v>
      </c>
      <c r="D41" s="11"/>
      <c r="E41" s="11">
        <f>IFERROR(VLOOKUP(A41,'درآمد ناشی از تغییر قیمت اوراق'!A:Q,9,0),0)</f>
        <v>0</v>
      </c>
      <c r="F41" s="11"/>
      <c r="G41" s="11">
        <v>0</v>
      </c>
      <c r="H41" s="11"/>
      <c r="I41" s="11">
        <f t="shared" si="0"/>
        <v>0</v>
      </c>
      <c r="J41" s="11"/>
      <c r="K41" s="11">
        <v>261480788672</v>
      </c>
      <c r="L41" s="11"/>
      <c r="M41" s="11">
        <f>IFERROR(VLOOKUP(A41,'درآمد ناشی از تغییر قیمت اوراق'!A:Q,17,0),0)</f>
        <v>0</v>
      </c>
      <c r="N41" s="11"/>
      <c r="O41" s="11">
        <f>IFERROR(VLOOKUP(A41,'درآمد ناشی از فروش'!A:Q,17,0),0)</f>
        <v>21891149398</v>
      </c>
      <c r="P41" s="11"/>
      <c r="Q41" s="11">
        <f t="shared" si="1"/>
        <v>283371938070</v>
      </c>
    </row>
    <row r="42" spans="1:17">
      <c r="A42" s="1" t="s">
        <v>391</v>
      </c>
      <c r="C42" s="11">
        <v>0</v>
      </c>
      <c r="D42" s="11"/>
      <c r="E42" s="11">
        <f>IFERROR(VLOOKUP(A42,'درآمد ناشی از تغییر قیمت اوراق'!A:Q,9,0),0)</f>
        <v>0</v>
      </c>
      <c r="F42" s="11"/>
      <c r="G42" s="11">
        <v>0</v>
      </c>
      <c r="H42" s="11"/>
      <c r="I42" s="11">
        <f t="shared" si="0"/>
        <v>0</v>
      </c>
      <c r="J42" s="11"/>
      <c r="K42" s="11">
        <v>258822313981</v>
      </c>
      <c r="L42" s="11"/>
      <c r="M42" s="11">
        <f>IFERROR(VLOOKUP(A42,'درآمد ناشی از تغییر قیمت اوراق'!A:Q,17,0),0)</f>
        <v>0</v>
      </c>
      <c r="N42" s="11"/>
      <c r="O42" s="11">
        <f>IFERROR(VLOOKUP(A42,'درآمد ناشی از فروش'!A:Q,17,0),0)</f>
        <v>1449188858</v>
      </c>
      <c r="P42" s="11"/>
      <c r="Q42" s="11">
        <f t="shared" si="1"/>
        <v>260271502839</v>
      </c>
    </row>
    <row r="43" spans="1:17">
      <c r="A43" s="1" t="s">
        <v>393</v>
      </c>
      <c r="C43" s="11">
        <v>0</v>
      </c>
      <c r="D43" s="11"/>
      <c r="E43" s="11">
        <f>IFERROR(VLOOKUP(A43,'درآمد ناشی از تغییر قیمت اوراق'!A:Q,9,0),0)</f>
        <v>0</v>
      </c>
      <c r="F43" s="11"/>
      <c r="G43" s="11">
        <v>0</v>
      </c>
      <c r="H43" s="11"/>
      <c r="I43" s="11">
        <f t="shared" si="0"/>
        <v>0</v>
      </c>
      <c r="J43" s="11"/>
      <c r="K43" s="11">
        <v>22719496362</v>
      </c>
      <c r="L43" s="11"/>
      <c r="M43" s="11">
        <f>IFERROR(VLOOKUP(A43,'درآمد ناشی از تغییر قیمت اوراق'!A:Q,17,0),0)</f>
        <v>0</v>
      </c>
      <c r="N43" s="11"/>
      <c r="O43" s="11">
        <f>IFERROR(VLOOKUP(A43,'درآمد ناشی از فروش'!A:Q,17,0),0)</f>
        <v>-18919121476</v>
      </c>
      <c r="P43" s="11"/>
      <c r="Q43" s="11">
        <f t="shared" si="1"/>
        <v>3800374886</v>
      </c>
    </row>
    <row r="44" spans="1:17">
      <c r="A44" s="1" t="s">
        <v>505</v>
      </c>
      <c r="C44" s="11">
        <v>0</v>
      </c>
      <c r="D44" s="11"/>
      <c r="E44" s="11">
        <f>IFERROR(VLOOKUP(A44,'درآمد ناشی از تغییر قیمت اوراق'!A:Q,9,0),0)</f>
        <v>0</v>
      </c>
      <c r="F44" s="11"/>
      <c r="G44" s="11">
        <v>0</v>
      </c>
      <c r="H44" s="11"/>
      <c r="I44" s="11">
        <f t="shared" si="0"/>
        <v>0</v>
      </c>
      <c r="J44" s="11"/>
      <c r="K44" s="11">
        <v>0</v>
      </c>
      <c r="L44" s="11"/>
      <c r="M44" s="11">
        <f>IFERROR(VLOOKUP(A44,'درآمد ناشی از تغییر قیمت اوراق'!A:Q,17,0),0)</f>
        <v>0</v>
      </c>
      <c r="N44" s="11"/>
      <c r="O44" s="11">
        <f>IFERROR(VLOOKUP(A44,'درآمد ناشی از فروش'!A:Q,17,0),0)</f>
        <v>253509554879</v>
      </c>
      <c r="P44" s="11"/>
      <c r="Q44" s="11">
        <f t="shared" si="1"/>
        <v>253509554879</v>
      </c>
    </row>
    <row r="45" spans="1:17">
      <c r="A45" s="1" t="s">
        <v>506</v>
      </c>
      <c r="C45" s="11">
        <v>0</v>
      </c>
      <c r="D45" s="11"/>
      <c r="E45" s="11">
        <f>IFERROR(VLOOKUP(A45,'درآمد ناشی از تغییر قیمت اوراق'!A:Q,9,0),0)</f>
        <v>0</v>
      </c>
      <c r="F45" s="11"/>
      <c r="G45" s="11">
        <v>0</v>
      </c>
      <c r="H45" s="11"/>
      <c r="I45" s="11">
        <f t="shared" si="0"/>
        <v>0</v>
      </c>
      <c r="J45" s="11"/>
      <c r="K45" s="11">
        <v>0</v>
      </c>
      <c r="L45" s="11"/>
      <c r="M45" s="11">
        <f>IFERROR(VLOOKUP(A45,'درآمد ناشی از تغییر قیمت اوراق'!A:Q,17,0),0)</f>
        <v>0</v>
      </c>
      <c r="N45" s="11"/>
      <c r="O45" s="11">
        <f>IFERROR(VLOOKUP(A45,'درآمد ناشی از فروش'!A:Q,17,0),0)</f>
        <v>1311625355485</v>
      </c>
      <c r="P45" s="11"/>
      <c r="Q45" s="11">
        <f t="shared" si="1"/>
        <v>1311625355485</v>
      </c>
    </row>
    <row r="46" spans="1:17">
      <c r="A46" s="1" t="s">
        <v>270</v>
      </c>
      <c r="C46" s="11">
        <v>0</v>
      </c>
      <c r="D46" s="11"/>
      <c r="E46" s="11">
        <f>IFERROR(VLOOKUP(A46,'درآمد ناشی از تغییر قیمت اوراق'!A:Q,9,0),0)</f>
        <v>1618998998</v>
      </c>
      <c r="F46" s="11"/>
      <c r="G46" s="11">
        <v>0</v>
      </c>
      <c r="H46" s="11"/>
      <c r="I46" s="11">
        <f t="shared" si="0"/>
        <v>1618998998</v>
      </c>
      <c r="J46" s="11"/>
      <c r="K46" s="11">
        <v>0</v>
      </c>
      <c r="L46" s="11"/>
      <c r="M46" s="11">
        <f>IFERROR(VLOOKUP(A46,'درآمد ناشی از تغییر قیمت اوراق'!A:Q,17,0),0)</f>
        <v>1618998998</v>
      </c>
      <c r="N46" s="11"/>
      <c r="O46" s="11">
        <f>IFERROR(VLOOKUP(A46,'درآمد ناشی از فروش'!A:Q,17,0),0)</f>
        <v>20119799850</v>
      </c>
      <c r="P46" s="11"/>
      <c r="Q46" s="11">
        <f t="shared" si="1"/>
        <v>21738798848</v>
      </c>
    </row>
    <row r="47" spans="1:17">
      <c r="A47" s="1" t="s">
        <v>224</v>
      </c>
      <c r="C47" s="11">
        <v>43936829324</v>
      </c>
      <c r="D47" s="11"/>
      <c r="E47" s="11">
        <f>IFERROR(VLOOKUP(A47,'درآمد ناشی از تغییر قیمت اوراق'!A:Q,9,0),0)</f>
        <v>97794374322</v>
      </c>
      <c r="F47" s="11"/>
      <c r="G47" s="11">
        <v>0</v>
      </c>
      <c r="H47" s="11"/>
      <c r="I47" s="11">
        <f t="shared" si="0"/>
        <v>141731203646</v>
      </c>
      <c r="J47" s="11"/>
      <c r="K47" s="11">
        <v>265830366687</v>
      </c>
      <c r="L47" s="11"/>
      <c r="M47" s="11">
        <f>IFERROR(VLOOKUP(A47,'درآمد ناشی از تغییر قیمت اوراق'!A:Q,17,0),0)</f>
        <v>53311271625</v>
      </c>
      <c r="N47" s="11"/>
      <c r="O47" s="11">
        <f>IFERROR(VLOOKUP(A47,'درآمد ناشی از فروش'!A:Q,17,0),0)</f>
        <v>4269626381</v>
      </c>
      <c r="P47" s="11"/>
      <c r="Q47" s="11">
        <f t="shared" si="1"/>
        <v>323411264693</v>
      </c>
    </row>
    <row r="48" spans="1:17">
      <c r="A48" s="1" t="s">
        <v>424</v>
      </c>
      <c r="C48" s="11">
        <v>0</v>
      </c>
      <c r="D48" s="11"/>
      <c r="E48" s="11">
        <f>IFERROR(VLOOKUP(A48,'درآمد ناشی از تغییر قیمت اوراق'!A:Q,9,0),0)</f>
        <v>0</v>
      </c>
      <c r="F48" s="11"/>
      <c r="G48" s="11">
        <v>0</v>
      </c>
      <c r="H48" s="11"/>
      <c r="I48" s="11">
        <f t="shared" si="0"/>
        <v>0</v>
      </c>
      <c r="J48" s="11"/>
      <c r="K48" s="11">
        <v>35470857771</v>
      </c>
      <c r="L48" s="11"/>
      <c r="M48" s="11">
        <f>IFERROR(VLOOKUP(A48,'درآمد ناشی از تغییر قیمت اوراق'!A:Q,17,0),0)</f>
        <v>0</v>
      </c>
      <c r="N48" s="11"/>
      <c r="O48" s="11">
        <f>IFERROR(VLOOKUP(A48,'درآمد ناشی از فروش'!A:Q,17,0),0)</f>
        <v>10570110989</v>
      </c>
      <c r="P48" s="11"/>
      <c r="Q48" s="11">
        <f t="shared" si="1"/>
        <v>46040968760</v>
      </c>
    </row>
    <row r="49" spans="1:17">
      <c r="A49" s="1" t="s">
        <v>411</v>
      </c>
      <c r="C49" s="11">
        <v>0</v>
      </c>
      <c r="D49" s="11"/>
      <c r="E49" s="11">
        <f>IFERROR(VLOOKUP(A49,'درآمد ناشی از تغییر قیمت اوراق'!A:Q,9,0),0)</f>
        <v>0</v>
      </c>
      <c r="F49" s="11"/>
      <c r="G49" s="11">
        <v>0</v>
      </c>
      <c r="H49" s="11"/>
      <c r="I49" s="11">
        <f t="shared" si="0"/>
        <v>0</v>
      </c>
      <c r="J49" s="11"/>
      <c r="K49" s="11">
        <v>27593682154</v>
      </c>
      <c r="L49" s="11"/>
      <c r="M49" s="11">
        <f>IFERROR(VLOOKUP(A49,'درآمد ناشی از تغییر قیمت اوراق'!A:Q,17,0),0)</f>
        <v>0</v>
      </c>
      <c r="N49" s="11"/>
      <c r="O49" s="11">
        <f>IFERROR(VLOOKUP(A49,'درآمد ناشی از فروش'!A:Q,17,0),0)</f>
        <v>3510615460</v>
      </c>
      <c r="P49" s="11"/>
      <c r="Q49" s="11">
        <f t="shared" si="1"/>
        <v>31104297614</v>
      </c>
    </row>
    <row r="50" spans="1:17">
      <c r="A50" s="1" t="s">
        <v>507</v>
      </c>
      <c r="C50" s="11">
        <v>0</v>
      </c>
      <c r="D50" s="11"/>
      <c r="E50" s="11">
        <f>IFERROR(VLOOKUP(A50,'درآمد ناشی از تغییر قیمت اوراق'!A:Q,9,0),0)</f>
        <v>0</v>
      </c>
      <c r="F50" s="11"/>
      <c r="G50" s="11">
        <v>0</v>
      </c>
      <c r="H50" s="11"/>
      <c r="I50" s="11">
        <f t="shared" si="0"/>
        <v>0</v>
      </c>
      <c r="J50" s="11"/>
      <c r="K50" s="11">
        <v>0</v>
      </c>
      <c r="L50" s="11"/>
      <c r="M50" s="11">
        <f>IFERROR(VLOOKUP(A50,'درآمد ناشی از تغییر قیمت اوراق'!A:Q,17,0),0)</f>
        <v>0</v>
      </c>
      <c r="N50" s="11"/>
      <c r="O50" s="11">
        <f>IFERROR(VLOOKUP(A50,'درآمد ناشی از فروش'!A:Q,17,0),0)</f>
        <v>149603455736</v>
      </c>
      <c r="P50" s="11"/>
      <c r="Q50" s="11">
        <f t="shared" si="1"/>
        <v>149603455736</v>
      </c>
    </row>
    <row r="51" spans="1:17">
      <c r="A51" s="1" t="s">
        <v>114</v>
      </c>
      <c r="C51" s="11">
        <v>0</v>
      </c>
      <c r="D51" s="11"/>
      <c r="E51" s="11">
        <f>IFERROR(VLOOKUP(A51,'درآمد ناشی از تغییر قیمت اوراق'!A:Q,9,0),0)</f>
        <v>25567011792</v>
      </c>
      <c r="F51" s="11"/>
      <c r="G51" s="11">
        <v>0</v>
      </c>
      <c r="H51" s="11"/>
      <c r="I51" s="11">
        <f t="shared" si="0"/>
        <v>25567011792</v>
      </c>
      <c r="J51" s="11"/>
      <c r="K51" s="11">
        <v>0</v>
      </c>
      <c r="L51" s="11"/>
      <c r="M51" s="11">
        <f>IFERROR(VLOOKUP(A51,'درآمد ناشی از تغییر قیمت اوراق'!A:Q,17,0),0)</f>
        <v>165879568796</v>
      </c>
      <c r="N51" s="11"/>
      <c r="O51" s="11">
        <f>IFERROR(VLOOKUP(A51,'درآمد ناشی از فروش'!A:Q,17,0),0)</f>
        <v>86800569166</v>
      </c>
      <c r="P51" s="11"/>
      <c r="Q51" s="11">
        <f t="shared" si="1"/>
        <v>252680137962</v>
      </c>
    </row>
    <row r="52" spans="1:17">
      <c r="A52" s="1" t="s">
        <v>395</v>
      </c>
      <c r="C52" s="11">
        <v>0</v>
      </c>
      <c r="D52" s="11"/>
      <c r="E52" s="11">
        <f>IFERROR(VLOOKUP(A52,'درآمد ناشی از تغییر قیمت اوراق'!A:Q,9,0),0)</f>
        <v>0</v>
      </c>
      <c r="F52" s="11"/>
      <c r="G52" s="11">
        <v>0</v>
      </c>
      <c r="H52" s="11"/>
      <c r="I52" s="11">
        <f t="shared" si="0"/>
        <v>0</v>
      </c>
      <c r="J52" s="11"/>
      <c r="K52" s="11">
        <v>629765575723</v>
      </c>
      <c r="L52" s="11"/>
      <c r="M52" s="11">
        <f>IFERROR(VLOOKUP(A52,'درآمد ناشی از تغییر قیمت اوراق'!A:Q,17,0),0)</f>
        <v>0</v>
      </c>
      <c r="N52" s="11"/>
      <c r="O52" s="11">
        <f>IFERROR(VLOOKUP(A52,'درآمد ناشی از فروش'!A:Q,17,0),0)</f>
        <v>126716228242</v>
      </c>
      <c r="P52" s="11"/>
      <c r="Q52" s="11">
        <f t="shared" si="1"/>
        <v>756481803965</v>
      </c>
    </row>
    <row r="53" spans="1:17">
      <c r="A53" s="1" t="s">
        <v>508</v>
      </c>
      <c r="C53" s="11">
        <v>0</v>
      </c>
      <c r="D53" s="11"/>
      <c r="E53" s="11">
        <f>IFERROR(VLOOKUP(A53,'درآمد ناشی از تغییر قیمت اوراق'!A:Q,9,0),0)</f>
        <v>0</v>
      </c>
      <c r="F53" s="11"/>
      <c r="G53" s="11">
        <v>0</v>
      </c>
      <c r="H53" s="11"/>
      <c r="I53" s="11">
        <f t="shared" si="0"/>
        <v>0</v>
      </c>
      <c r="J53" s="11"/>
      <c r="K53" s="11">
        <v>0</v>
      </c>
      <c r="L53" s="11"/>
      <c r="M53" s="11">
        <f>IFERROR(VLOOKUP(A53,'درآمد ناشی از تغییر قیمت اوراق'!A:Q,17,0),0)</f>
        <v>0</v>
      </c>
      <c r="N53" s="11"/>
      <c r="O53" s="11">
        <f>IFERROR(VLOOKUP(A53,'درآمد ناشی از فروش'!A:Q,17,0),0)</f>
        <v>540577203800</v>
      </c>
      <c r="P53" s="11"/>
      <c r="Q53" s="11">
        <f t="shared" si="1"/>
        <v>540577203800</v>
      </c>
    </row>
    <row r="54" spans="1:17">
      <c r="A54" s="1" t="s">
        <v>509</v>
      </c>
      <c r="C54" s="11">
        <v>0</v>
      </c>
      <c r="D54" s="11"/>
      <c r="E54" s="11">
        <f>IFERROR(VLOOKUP(A54,'درآمد ناشی از تغییر قیمت اوراق'!A:Q,9,0),0)</f>
        <v>0</v>
      </c>
      <c r="F54" s="11"/>
      <c r="G54" s="11">
        <v>0</v>
      </c>
      <c r="H54" s="11"/>
      <c r="I54" s="11">
        <f t="shared" si="0"/>
        <v>0</v>
      </c>
      <c r="J54" s="11"/>
      <c r="K54" s="11">
        <v>0</v>
      </c>
      <c r="L54" s="11"/>
      <c r="M54" s="11">
        <f>IFERROR(VLOOKUP(A54,'درآمد ناشی از تغییر قیمت اوراق'!A:Q,17,0),0)</f>
        <v>0</v>
      </c>
      <c r="N54" s="11"/>
      <c r="O54" s="11">
        <f>IFERROR(VLOOKUP(A54,'درآمد ناشی از فروش'!A:Q,17,0),0)</f>
        <v>62462247102</v>
      </c>
      <c r="P54" s="11"/>
      <c r="Q54" s="11">
        <f t="shared" si="1"/>
        <v>62462247102</v>
      </c>
    </row>
    <row r="55" spans="1:17">
      <c r="A55" s="1" t="s">
        <v>239</v>
      </c>
      <c r="C55" s="11">
        <v>99103606451</v>
      </c>
      <c r="D55" s="11"/>
      <c r="E55" s="11">
        <f>IFERROR(VLOOKUP(A55,'درآمد ناشی از تغییر قیمت اوراق'!A:Q,9,0),0)</f>
        <v>107697858326</v>
      </c>
      <c r="F55" s="11"/>
      <c r="G55" s="11">
        <v>0</v>
      </c>
      <c r="H55" s="11"/>
      <c r="I55" s="11">
        <f t="shared" si="0"/>
        <v>206801464777</v>
      </c>
      <c r="J55" s="11"/>
      <c r="K55" s="11">
        <v>1037854248131</v>
      </c>
      <c r="L55" s="11"/>
      <c r="M55" s="11">
        <f>IFERROR(VLOOKUP(A55,'درآمد ناشی از تغییر قیمت اوراق'!A:Q,17,0),0)</f>
        <v>-113184806083</v>
      </c>
      <c r="N55" s="11"/>
      <c r="O55" s="11">
        <f>IFERROR(VLOOKUP(A55,'درآمد ناشی از فروش'!A:Q,17,0),0)</f>
        <v>51529003</v>
      </c>
      <c r="P55" s="11"/>
      <c r="Q55" s="11">
        <f t="shared" si="1"/>
        <v>924720971051</v>
      </c>
    </row>
    <row r="56" spans="1:17">
      <c r="A56" s="1" t="s">
        <v>151</v>
      </c>
      <c r="C56" s="11">
        <v>86944093768</v>
      </c>
      <c r="D56" s="11"/>
      <c r="E56" s="11">
        <f>IFERROR(VLOOKUP(A56,'درآمد ناشی از تغییر قیمت اوراق'!A:Q,9,0),0)</f>
        <v>18932730067</v>
      </c>
      <c r="F56" s="11"/>
      <c r="G56" s="11">
        <v>0</v>
      </c>
      <c r="H56" s="11"/>
      <c r="I56" s="11">
        <f t="shared" si="0"/>
        <v>105876823835</v>
      </c>
      <c r="J56" s="11"/>
      <c r="K56" s="11">
        <v>865079067704</v>
      </c>
      <c r="L56" s="11"/>
      <c r="M56" s="11">
        <f>IFERROR(VLOOKUP(A56,'درآمد ناشی از تغییر قیمت اوراق'!A:Q,17,0),0)</f>
        <v>-118774392348</v>
      </c>
      <c r="N56" s="11"/>
      <c r="O56" s="11">
        <f>IFERROR(VLOOKUP(A56,'درآمد ناشی از فروش'!A:Q,17,0),0)</f>
        <v>-302080119</v>
      </c>
      <c r="P56" s="11"/>
      <c r="Q56" s="11">
        <f t="shared" si="1"/>
        <v>746002595237</v>
      </c>
    </row>
    <row r="57" spans="1:17">
      <c r="A57" s="1" t="s">
        <v>399</v>
      </c>
      <c r="C57" s="11">
        <v>0</v>
      </c>
      <c r="D57" s="11"/>
      <c r="E57" s="11">
        <f>IFERROR(VLOOKUP(A57,'درآمد ناشی از تغییر قیمت اوراق'!A:Q,9,0),0)</f>
        <v>0</v>
      </c>
      <c r="F57" s="11"/>
      <c r="G57" s="11">
        <v>0</v>
      </c>
      <c r="H57" s="11"/>
      <c r="I57" s="11">
        <f t="shared" si="0"/>
        <v>0</v>
      </c>
      <c r="J57" s="11"/>
      <c r="K57" s="11">
        <v>462667402803</v>
      </c>
      <c r="L57" s="11"/>
      <c r="M57" s="11">
        <f>IFERROR(VLOOKUP(A57,'درآمد ناشی از تغییر قیمت اوراق'!A:Q,17,0),0)</f>
        <v>0</v>
      </c>
      <c r="N57" s="11"/>
      <c r="O57" s="11">
        <f>IFERROR(VLOOKUP(A57,'درآمد ناشی از فروش'!A:Q,17,0),0)</f>
        <v>71221824205</v>
      </c>
      <c r="P57" s="11"/>
      <c r="Q57" s="11">
        <f t="shared" si="1"/>
        <v>533889227008</v>
      </c>
    </row>
    <row r="58" spans="1:17">
      <c r="A58" s="1" t="s">
        <v>108</v>
      </c>
      <c r="C58" s="11">
        <v>0</v>
      </c>
      <c r="D58" s="11"/>
      <c r="E58" s="11">
        <f>IFERROR(VLOOKUP(A58,'درآمد ناشی از تغییر قیمت اوراق'!A:Q,9,0),0)</f>
        <v>0</v>
      </c>
      <c r="F58" s="11"/>
      <c r="G58" s="11">
        <v>0</v>
      </c>
      <c r="H58" s="11"/>
      <c r="I58" s="11">
        <f t="shared" si="0"/>
        <v>0</v>
      </c>
      <c r="J58" s="11"/>
      <c r="K58" s="11">
        <v>0</v>
      </c>
      <c r="L58" s="11"/>
      <c r="M58" s="11">
        <f>IFERROR(VLOOKUP(A58,'درآمد ناشی از تغییر قیمت اوراق'!A:Q,17,0),0)</f>
        <v>448018552651</v>
      </c>
      <c r="N58" s="11"/>
      <c r="O58" s="11">
        <f>IFERROR(VLOOKUP(A58,'درآمد ناشی از فروش'!A:Q,17,0),0)</f>
        <v>50958566888</v>
      </c>
      <c r="P58" s="11"/>
      <c r="Q58" s="11">
        <f t="shared" si="1"/>
        <v>498977119539</v>
      </c>
    </row>
    <row r="59" spans="1:17">
      <c r="A59" s="1" t="s">
        <v>510</v>
      </c>
      <c r="C59" s="11">
        <v>0</v>
      </c>
      <c r="D59" s="11"/>
      <c r="E59" s="11">
        <f>IFERROR(VLOOKUP(A59,'درآمد ناشی از تغییر قیمت اوراق'!A:Q,9,0),0)</f>
        <v>0</v>
      </c>
      <c r="F59" s="11"/>
      <c r="G59" s="11">
        <v>0</v>
      </c>
      <c r="H59" s="11"/>
      <c r="I59" s="11">
        <f t="shared" si="0"/>
        <v>0</v>
      </c>
      <c r="J59" s="11"/>
      <c r="K59" s="11">
        <v>0</v>
      </c>
      <c r="L59" s="11"/>
      <c r="M59" s="11">
        <f>IFERROR(VLOOKUP(A59,'درآمد ناشی از تغییر قیمت اوراق'!A:Q,17,0),0)</f>
        <v>0</v>
      </c>
      <c r="N59" s="11"/>
      <c r="O59" s="11">
        <f>IFERROR(VLOOKUP(A59,'درآمد ناشی از فروش'!A:Q,17,0),0)</f>
        <v>26021675815</v>
      </c>
      <c r="P59" s="11"/>
      <c r="Q59" s="11">
        <f t="shared" si="1"/>
        <v>26021675815</v>
      </c>
    </row>
    <row r="60" spans="1:17">
      <c r="A60" s="1" t="s">
        <v>409</v>
      </c>
      <c r="C60" s="11">
        <v>0</v>
      </c>
      <c r="D60" s="11"/>
      <c r="E60" s="11">
        <f>IFERROR(VLOOKUP(A60,'درآمد ناشی از تغییر قیمت اوراق'!A:Q,9,0),0)</f>
        <v>0</v>
      </c>
      <c r="F60" s="11"/>
      <c r="G60" s="11">
        <v>0</v>
      </c>
      <c r="H60" s="11"/>
      <c r="I60" s="11">
        <f t="shared" si="0"/>
        <v>0</v>
      </c>
      <c r="J60" s="11"/>
      <c r="K60" s="11">
        <v>52572894948</v>
      </c>
      <c r="L60" s="11"/>
      <c r="M60" s="11">
        <f>IFERROR(VLOOKUP(A60,'درآمد ناشی از تغییر قیمت اوراق'!A:Q,17,0),0)</f>
        <v>0</v>
      </c>
      <c r="N60" s="11"/>
      <c r="O60" s="11">
        <f>IFERROR(VLOOKUP(A60,'درآمد ناشی از فروش'!A:Q,17,0),0)</f>
        <v>15924601473</v>
      </c>
      <c r="P60" s="11"/>
      <c r="Q60" s="11">
        <f t="shared" si="1"/>
        <v>68497496421</v>
      </c>
    </row>
    <row r="61" spans="1:17">
      <c r="A61" s="1" t="s">
        <v>405</v>
      </c>
      <c r="C61" s="11">
        <v>0</v>
      </c>
      <c r="D61" s="11"/>
      <c r="E61" s="11">
        <f>IFERROR(VLOOKUP(A61,'درآمد ناشی از تغییر قیمت اوراق'!A:Q,9,0),0)</f>
        <v>0</v>
      </c>
      <c r="F61" s="11"/>
      <c r="G61" s="11">
        <v>0</v>
      </c>
      <c r="H61" s="11"/>
      <c r="I61" s="11">
        <f t="shared" si="0"/>
        <v>0</v>
      </c>
      <c r="J61" s="11"/>
      <c r="K61" s="11">
        <v>317761056377</v>
      </c>
      <c r="L61" s="11"/>
      <c r="M61" s="11">
        <f>IFERROR(VLOOKUP(A61,'درآمد ناشی از تغییر قیمت اوراق'!A:Q,17,0),0)</f>
        <v>0</v>
      </c>
      <c r="N61" s="11"/>
      <c r="O61" s="11">
        <f>IFERROR(VLOOKUP(A61,'درآمد ناشی از فروش'!A:Q,17,0),0)</f>
        <v>71900809141</v>
      </c>
      <c r="P61" s="11"/>
      <c r="Q61" s="11">
        <f t="shared" si="1"/>
        <v>389661865518</v>
      </c>
    </row>
    <row r="62" spans="1:17">
      <c r="A62" s="1" t="s">
        <v>252</v>
      </c>
      <c r="C62" s="11">
        <v>4929529951</v>
      </c>
      <c r="D62" s="11"/>
      <c r="E62" s="11">
        <f>IFERROR(VLOOKUP(A62,'درآمد ناشی از تغییر قیمت اوراق'!A:Q,9,0),0)</f>
        <v>12149529</v>
      </c>
      <c r="F62" s="11"/>
      <c r="G62" s="11">
        <v>0</v>
      </c>
      <c r="H62" s="11"/>
      <c r="I62" s="11">
        <f t="shared" si="0"/>
        <v>4941679480</v>
      </c>
      <c r="J62" s="11"/>
      <c r="K62" s="11">
        <v>59087426394</v>
      </c>
      <c r="L62" s="11"/>
      <c r="M62" s="11">
        <f>IFERROR(VLOOKUP(A62,'درآمد ناشی از تغییر قیمت اوراق'!A:Q,17,0),0)</f>
        <v>-18522632220</v>
      </c>
      <c r="N62" s="11"/>
      <c r="O62" s="11">
        <f>IFERROR(VLOOKUP(A62,'درآمد ناشی از فروش'!A:Q,17,0),0)</f>
        <v>33298740</v>
      </c>
      <c r="P62" s="11"/>
      <c r="Q62" s="11">
        <f t="shared" si="1"/>
        <v>40598092914</v>
      </c>
    </row>
    <row r="63" spans="1:17">
      <c r="A63" s="1" t="s">
        <v>173</v>
      </c>
      <c r="C63" s="11">
        <v>116566027396</v>
      </c>
      <c r="D63" s="11"/>
      <c r="E63" s="11">
        <f>IFERROR(VLOOKUP(A63,'درآمد ناشی از تغییر قیمت اوراق'!A:Q,9,0),0)</f>
        <v>27597178568</v>
      </c>
      <c r="F63" s="11"/>
      <c r="G63" s="11">
        <v>0</v>
      </c>
      <c r="H63" s="11"/>
      <c r="I63" s="11">
        <f t="shared" si="0"/>
        <v>144163205964</v>
      </c>
      <c r="J63" s="11"/>
      <c r="K63" s="11">
        <v>910306288103</v>
      </c>
      <c r="L63" s="11"/>
      <c r="M63" s="11">
        <f>IFERROR(VLOOKUP(A63,'درآمد ناشی از تغییر قیمت اوراق'!A:Q,17,0),0)</f>
        <v>397679797578</v>
      </c>
      <c r="N63" s="11"/>
      <c r="O63" s="11">
        <f>IFERROR(VLOOKUP(A63,'درآمد ناشی از فروش'!A:Q,17,0),0)</f>
        <v>41201682469</v>
      </c>
      <c r="P63" s="11"/>
      <c r="Q63" s="11">
        <f t="shared" si="1"/>
        <v>1349187768150</v>
      </c>
    </row>
    <row r="64" spans="1:17">
      <c r="A64" s="1" t="s">
        <v>219</v>
      </c>
      <c r="C64" s="11">
        <v>88937014830</v>
      </c>
      <c r="D64" s="11"/>
      <c r="E64" s="11">
        <f>IFERROR(VLOOKUP(A64,'درآمد ناشی از تغییر قیمت اوراق'!A:Q,9,0),0)</f>
        <v>20869500076</v>
      </c>
      <c r="F64" s="11"/>
      <c r="G64" s="11">
        <v>0</v>
      </c>
      <c r="H64" s="11"/>
      <c r="I64" s="11">
        <f t="shared" si="0"/>
        <v>109806514906</v>
      </c>
      <c r="J64" s="11"/>
      <c r="K64" s="11">
        <v>805993988107</v>
      </c>
      <c r="L64" s="11"/>
      <c r="M64" s="11">
        <f>IFERROR(VLOOKUP(A64,'درآمد ناشی از تغییر قیمت اوراق'!A:Q,17,0),0)</f>
        <v>-303682913330</v>
      </c>
      <c r="N64" s="11"/>
      <c r="O64" s="11">
        <f>IFERROR(VLOOKUP(A64,'درآمد ناشی از فروش'!A:Q,17,0),0)</f>
        <v>-137989197977</v>
      </c>
      <c r="P64" s="11"/>
      <c r="Q64" s="11">
        <f t="shared" si="1"/>
        <v>364321876800</v>
      </c>
    </row>
    <row r="65" spans="1:17">
      <c r="A65" s="1" t="s">
        <v>267</v>
      </c>
      <c r="C65" s="11">
        <v>0</v>
      </c>
      <c r="D65" s="11"/>
      <c r="E65" s="11">
        <f>IFERROR(VLOOKUP(A65,'درآمد ناشی از تغییر قیمت اوراق'!A:Q,9,0),0)</f>
        <v>674017546</v>
      </c>
      <c r="F65" s="11"/>
      <c r="G65" s="11">
        <v>0</v>
      </c>
      <c r="H65" s="11"/>
      <c r="I65" s="11">
        <f t="shared" si="0"/>
        <v>674017546</v>
      </c>
      <c r="J65" s="11"/>
      <c r="K65" s="11">
        <v>0</v>
      </c>
      <c r="L65" s="11"/>
      <c r="M65" s="11">
        <f>IFERROR(VLOOKUP(A65,'درآمد ناشی از تغییر قیمت اوراق'!A:Q,17,0),0)</f>
        <v>674017546</v>
      </c>
      <c r="N65" s="11"/>
      <c r="O65" s="11">
        <f>IFERROR(VLOOKUP(A65,'درآمد ناشی از فروش'!A:Q,17,0),0)</f>
        <v>11366307476</v>
      </c>
      <c r="P65" s="11"/>
      <c r="Q65" s="11">
        <f t="shared" si="1"/>
        <v>12040325022</v>
      </c>
    </row>
    <row r="66" spans="1:17">
      <c r="A66" s="1" t="s">
        <v>511</v>
      </c>
      <c r="C66" s="11">
        <v>0</v>
      </c>
      <c r="D66" s="11"/>
      <c r="E66" s="11">
        <f>IFERROR(VLOOKUP(A66,'درآمد ناشی از تغییر قیمت اوراق'!A:Q,9,0),0)</f>
        <v>0</v>
      </c>
      <c r="F66" s="11"/>
      <c r="G66" s="11">
        <v>0</v>
      </c>
      <c r="H66" s="11"/>
      <c r="I66" s="11">
        <f t="shared" si="0"/>
        <v>0</v>
      </c>
      <c r="J66" s="11"/>
      <c r="K66" s="11">
        <v>0</v>
      </c>
      <c r="L66" s="11"/>
      <c r="M66" s="11">
        <f>IFERROR(VLOOKUP(A66,'درآمد ناشی از تغییر قیمت اوراق'!A:Q,17,0),0)</f>
        <v>0</v>
      </c>
      <c r="N66" s="11"/>
      <c r="O66" s="11">
        <f>IFERROR(VLOOKUP(A66,'درآمد ناشی از فروش'!A:Q,17,0),0)</f>
        <v>22107347917</v>
      </c>
      <c r="P66" s="11"/>
      <c r="Q66" s="11">
        <f t="shared" si="1"/>
        <v>22107347917</v>
      </c>
    </row>
    <row r="67" spans="1:17">
      <c r="A67" s="1" t="s">
        <v>512</v>
      </c>
      <c r="C67" s="11">
        <v>0</v>
      </c>
      <c r="D67" s="11"/>
      <c r="E67" s="11">
        <f>IFERROR(VLOOKUP(A67,'درآمد ناشی از تغییر قیمت اوراق'!A:Q,9,0),0)</f>
        <v>0</v>
      </c>
      <c r="F67" s="11"/>
      <c r="G67" s="11">
        <v>0</v>
      </c>
      <c r="H67" s="11"/>
      <c r="I67" s="11">
        <f t="shared" si="0"/>
        <v>0</v>
      </c>
      <c r="J67" s="11"/>
      <c r="K67" s="11">
        <v>0</v>
      </c>
      <c r="L67" s="11"/>
      <c r="M67" s="11">
        <f>IFERROR(VLOOKUP(A67,'درآمد ناشی از تغییر قیمت اوراق'!A:Q,17,0),0)</f>
        <v>0</v>
      </c>
      <c r="N67" s="11"/>
      <c r="O67" s="11">
        <f>IFERROR(VLOOKUP(A67,'درآمد ناشی از فروش'!A:Q,17,0),0)</f>
        <v>277448326626</v>
      </c>
      <c r="P67" s="11"/>
      <c r="Q67" s="11">
        <f t="shared" si="1"/>
        <v>277448326626</v>
      </c>
    </row>
    <row r="68" spans="1:17">
      <c r="A68" s="1" t="s">
        <v>416</v>
      </c>
      <c r="C68" s="11">
        <v>0</v>
      </c>
      <c r="D68" s="11"/>
      <c r="E68" s="11">
        <f>IFERROR(VLOOKUP(A68,'درآمد ناشی از تغییر قیمت اوراق'!A:Q,9,0),0)</f>
        <v>0</v>
      </c>
      <c r="F68" s="11"/>
      <c r="G68" s="11">
        <v>0</v>
      </c>
      <c r="H68" s="11"/>
      <c r="I68" s="11">
        <f t="shared" si="0"/>
        <v>0</v>
      </c>
      <c r="J68" s="11"/>
      <c r="K68" s="11">
        <v>9114951808</v>
      </c>
      <c r="L68" s="11"/>
      <c r="M68" s="11">
        <f>IFERROR(VLOOKUP(A68,'درآمد ناشی از تغییر قیمت اوراق'!A:Q,17,0),0)</f>
        <v>0</v>
      </c>
      <c r="N68" s="11"/>
      <c r="O68" s="11">
        <f>IFERROR(VLOOKUP(A68,'درآمد ناشی از فروش'!A:Q,17,0),0)</f>
        <v>936386020</v>
      </c>
      <c r="P68" s="11"/>
      <c r="Q68" s="11">
        <f t="shared" si="1"/>
        <v>10051337828</v>
      </c>
    </row>
    <row r="69" spans="1:17">
      <c r="A69" s="1" t="s">
        <v>69</v>
      </c>
      <c r="C69" s="11">
        <v>52134631947</v>
      </c>
      <c r="D69" s="11"/>
      <c r="E69" s="11">
        <f>IFERROR(VLOOKUP(A69,'درآمد ناشی از تغییر قیمت اوراق'!A:Q,9,0),0)</f>
        <v>17175195843</v>
      </c>
      <c r="F69" s="11"/>
      <c r="G69" s="11">
        <v>0</v>
      </c>
      <c r="H69" s="11"/>
      <c r="I69" s="11">
        <f t="shared" si="0"/>
        <v>69309827790</v>
      </c>
      <c r="J69" s="11"/>
      <c r="K69" s="11">
        <v>462772797767</v>
      </c>
      <c r="L69" s="11"/>
      <c r="M69" s="11">
        <f>IFERROR(VLOOKUP(A69,'درآمد ناشی از تغییر قیمت اوراق'!A:Q,17,0),0)</f>
        <v>55267819103</v>
      </c>
      <c r="N69" s="11"/>
      <c r="O69" s="11">
        <f>IFERROR(VLOOKUP(A69,'درآمد ناشی از فروش'!A:Q,17,0),0)</f>
        <v>-101721138</v>
      </c>
      <c r="P69" s="11"/>
      <c r="Q69" s="11">
        <f t="shared" si="1"/>
        <v>517938895732</v>
      </c>
    </row>
    <row r="70" spans="1:17">
      <c r="A70" s="1" t="s">
        <v>155</v>
      </c>
      <c r="C70" s="11">
        <v>32695598547</v>
      </c>
      <c r="D70" s="11"/>
      <c r="E70" s="11">
        <f>IFERROR(VLOOKUP(A70,'درآمد ناشی از تغییر قیمت اوراق'!A:Q,9,0),0)</f>
        <v>5328174210</v>
      </c>
      <c r="F70" s="11"/>
      <c r="G70" s="11">
        <v>0</v>
      </c>
      <c r="H70" s="11"/>
      <c r="I70" s="11">
        <f t="shared" si="0"/>
        <v>38023772757</v>
      </c>
      <c r="J70" s="11"/>
      <c r="K70" s="11">
        <v>308988143822</v>
      </c>
      <c r="L70" s="11"/>
      <c r="M70" s="11">
        <f>IFERROR(VLOOKUP(A70,'درآمد ناشی از تغییر قیمت اوراق'!A:Q,17,0),0)</f>
        <v>21163814046</v>
      </c>
      <c r="N70" s="11"/>
      <c r="O70" s="11">
        <f>IFERROR(VLOOKUP(A70,'درآمد ناشی از فروش'!A:Q,17,0),0)</f>
        <v>-1162883646</v>
      </c>
      <c r="P70" s="11"/>
      <c r="Q70" s="11">
        <f t="shared" si="1"/>
        <v>328989074222</v>
      </c>
    </row>
    <row r="71" spans="1:17">
      <c r="A71" s="1" t="s">
        <v>513</v>
      </c>
      <c r="C71" s="11">
        <v>0</v>
      </c>
      <c r="D71" s="11"/>
      <c r="E71" s="11">
        <f>IFERROR(VLOOKUP(A71,'درآمد ناشی از تغییر قیمت اوراق'!A:Q,9,0),0)</f>
        <v>0</v>
      </c>
      <c r="F71" s="11"/>
      <c r="G71" s="11">
        <v>0</v>
      </c>
      <c r="H71" s="11"/>
      <c r="I71" s="11">
        <f t="shared" si="0"/>
        <v>0</v>
      </c>
      <c r="J71" s="11"/>
      <c r="K71" s="11">
        <v>0</v>
      </c>
      <c r="L71" s="11"/>
      <c r="M71" s="11">
        <f>IFERROR(VLOOKUP(A71,'درآمد ناشی از تغییر قیمت اوراق'!A:Q,17,0),0)</f>
        <v>0</v>
      </c>
      <c r="N71" s="11"/>
      <c r="O71" s="11">
        <f>IFERROR(VLOOKUP(A71,'درآمد ناشی از فروش'!A:Q,17,0),0)</f>
        <v>177293966048</v>
      </c>
      <c r="P71" s="11"/>
      <c r="Q71" s="11">
        <f t="shared" si="1"/>
        <v>177293966048</v>
      </c>
    </row>
    <row r="72" spans="1:17">
      <c r="A72" s="1" t="s">
        <v>514</v>
      </c>
      <c r="C72" s="11">
        <v>0</v>
      </c>
      <c r="D72" s="11"/>
      <c r="E72" s="11">
        <f>IFERROR(VLOOKUP(A72,'درآمد ناشی از تغییر قیمت اوراق'!A:Q,9,0),0)</f>
        <v>0</v>
      </c>
      <c r="F72" s="11"/>
      <c r="G72" s="11">
        <v>0</v>
      </c>
      <c r="H72" s="11"/>
      <c r="I72" s="11">
        <f t="shared" si="0"/>
        <v>0</v>
      </c>
      <c r="J72" s="11"/>
      <c r="K72" s="11">
        <v>0</v>
      </c>
      <c r="L72" s="11"/>
      <c r="M72" s="11">
        <f>IFERROR(VLOOKUP(A72,'درآمد ناشی از تغییر قیمت اوراق'!A:Q,17,0),0)</f>
        <v>0</v>
      </c>
      <c r="N72" s="11"/>
      <c r="O72" s="11">
        <f>IFERROR(VLOOKUP(A72,'درآمد ناشی از فروش'!A:Q,17,0),0)</f>
        <v>2457081866</v>
      </c>
      <c r="P72" s="11"/>
      <c r="Q72" s="11">
        <f t="shared" si="1"/>
        <v>2457081866</v>
      </c>
    </row>
    <row r="73" spans="1:17">
      <c r="A73" s="1" t="s">
        <v>407</v>
      </c>
      <c r="C73" s="11">
        <v>0</v>
      </c>
      <c r="D73" s="11"/>
      <c r="E73" s="11">
        <f>IFERROR(VLOOKUP(A73,'درآمد ناشی از تغییر قیمت اوراق'!A:Q,9,0),0)</f>
        <v>0</v>
      </c>
      <c r="F73" s="11"/>
      <c r="G73" s="11">
        <v>0</v>
      </c>
      <c r="H73" s="11"/>
      <c r="I73" s="11">
        <f t="shared" ref="I73:I136" si="2">C73+E73+G73</f>
        <v>0</v>
      </c>
      <c r="J73" s="11"/>
      <c r="K73" s="11">
        <v>39940912329</v>
      </c>
      <c r="L73" s="11"/>
      <c r="M73" s="11">
        <f>IFERROR(VLOOKUP(A73,'درآمد ناشی از تغییر قیمت اوراق'!A:Q,17,0),0)</f>
        <v>0</v>
      </c>
      <c r="N73" s="11"/>
      <c r="O73" s="11">
        <f>IFERROR(VLOOKUP(A73,'درآمد ناشی از فروش'!A:Q,17,0),0)</f>
        <v>15113742330</v>
      </c>
      <c r="P73" s="11"/>
      <c r="Q73" s="11">
        <f t="shared" ref="Q73:Q136" si="3">K73+M73+O73</f>
        <v>55054654659</v>
      </c>
    </row>
    <row r="74" spans="1:17">
      <c r="A74" s="1" t="s">
        <v>183</v>
      </c>
      <c r="C74" s="11">
        <v>158208840518</v>
      </c>
      <c r="D74" s="11"/>
      <c r="E74" s="11">
        <f>IFERROR(VLOOKUP(A74,'درآمد ناشی از تغییر قیمت اوراق'!A:Q,9,0),0)</f>
        <v>40631448368</v>
      </c>
      <c r="F74" s="11"/>
      <c r="G74" s="11">
        <v>0</v>
      </c>
      <c r="H74" s="11"/>
      <c r="I74" s="11">
        <f t="shared" si="2"/>
        <v>198840288886</v>
      </c>
      <c r="J74" s="11"/>
      <c r="K74" s="11">
        <v>526881555194</v>
      </c>
      <c r="L74" s="11"/>
      <c r="M74" s="11">
        <f>IFERROR(VLOOKUP(A74,'درآمد ناشی از تغییر قیمت اوراق'!A:Q,17,0),0)</f>
        <v>-36240195477</v>
      </c>
      <c r="N74" s="11"/>
      <c r="O74" s="11">
        <f>IFERROR(VLOOKUP(A74,'درآمد ناشی از فروش'!A:Q,17,0),0)</f>
        <v>-483290</v>
      </c>
      <c r="P74" s="11"/>
      <c r="Q74" s="11">
        <f t="shared" si="3"/>
        <v>490640876427</v>
      </c>
    </row>
    <row r="75" spans="1:17">
      <c r="A75" s="1" t="s">
        <v>213</v>
      </c>
      <c r="C75" s="11">
        <v>12728431051</v>
      </c>
      <c r="D75" s="11"/>
      <c r="E75" s="11">
        <f>IFERROR(VLOOKUP(A75,'درآمد ناشی از تغییر قیمت اوراق'!A:Q,9,0),0)</f>
        <v>-6241888117</v>
      </c>
      <c r="F75" s="11"/>
      <c r="G75" s="11">
        <v>0</v>
      </c>
      <c r="H75" s="11"/>
      <c r="I75" s="11">
        <f t="shared" si="2"/>
        <v>6486542934</v>
      </c>
      <c r="J75" s="11"/>
      <c r="K75" s="11">
        <v>139208380825</v>
      </c>
      <c r="L75" s="11"/>
      <c r="M75" s="11">
        <f>IFERROR(VLOOKUP(A75,'درآمد ناشی از تغییر قیمت اوراق'!A:Q,17,0),0)</f>
        <v>-26855124324</v>
      </c>
      <c r="N75" s="11"/>
      <c r="O75" s="11">
        <f>IFERROR(VLOOKUP(A75,'درآمد ناشی از فروش'!A:Q,17,0),0)</f>
        <v>425108534</v>
      </c>
      <c r="P75" s="11"/>
      <c r="Q75" s="11">
        <f t="shared" si="3"/>
        <v>112778365035</v>
      </c>
    </row>
    <row r="76" spans="1:17">
      <c r="A76" s="1" t="s">
        <v>385</v>
      </c>
      <c r="C76" s="11">
        <v>0</v>
      </c>
      <c r="D76" s="11"/>
      <c r="E76" s="11">
        <f>IFERROR(VLOOKUP(A76,'درآمد ناشی از تغییر قیمت اوراق'!A:Q,9,0),0)</f>
        <v>0</v>
      </c>
      <c r="F76" s="11"/>
      <c r="G76" s="11">
        <v>0</v>
      </c>
      <c r="H76" s="11"/>
      <c r="I76" s="11">
        <f t="shared" si="2"/>
        <v>0</v>
      </c>
      <c r="J76" s="11"/>
      <c r="K76" s="11">
        <v>19991337106</v>
      </c>
      <c r="L76" s="11"/>
      <c r="M76" s="11">
        <f>IFERROR(VLOOKUP(A76,'درآمد ناشی از تغییر قیمت اوراق'!A:Q,17,0),0)</f>
        <v>0</v>
      </c>
      <c r="N76" s="11"/>
      <c r="O76" s="11">
        <f>IFERROR(VLOOKUP(A76,'درآمد ناشی از فروش'!A:Q,17,0),0)</f>
        <v>-22450000</v>
      </c>
      <c r="P76" s="11"/>
      <c r="Q76" s="11">
        <f t="shared" si="3"/>
        <v>19968887106</v>
      </c>
    </row>
    <row r="77" spans="1:17">
      <c r="A77" s="1" t="s">
        <v>515</v>
      </c>
      <c r="C77" s="11">
        <v>0</v>
      </c>
      <c r="D77" s="11"/>
      <c r="E77" s="11">
        <f>IFERROR(VLOOKUP(A77,'درآمد ناشی از تغییر قیمت اوراق'!A:Q,9,0),0)</f>
        <v>0</v>
      </c>
      <c r="F77" s="11"/>
      <c r="G77" s="11">
        <v>0</v>
      </c>
      <c r="H77" s="11"/>
      <c r="I77" s="11">
        <f t="shared" si="2"/>
        <v>0</v>
      </c>
      <c r="J77" s="11"/>
      <c r="K77" s="11">
        <v>0</v>
      </c>
      <c r="L77" s="11"/>
      <c r="M77" s="11">
        <f>IFERROR(VLOOKUP(A77,'درآمد ناشی از تغییر قیمت اوراق'!A:Q,17,0),0)</f>
        <v>0</v>
      </c>
      <c r="N77" s="11"/>
      <c r="O77" s="11">
        <f>IFERROR(VLOOKUP(A77,'درآمد ناشی از فروش'!A:Q,17,0),0)</f>
        <v>3766121891</v>
      </c>
      <c r="P77" s="11"/>
      <c r="Q77" s="11">
        <f t="shared" si="3"/>
        <v>3766121891</v>
      </c>
    </row>
    <row r="78" spans="1:17">
      <c r="A78" s="1" t="s">
        <v>403</v>
      </c>
      <c r="C78" s="11">
        <v>0</v>
      </c>
      <c r="D78" s="11"/>
      <c r="E78" s="11">
        <f>IFERROR(VLOOKUP(A78,'درآمد ناشی از تغییر قیمت اوراق'!A:Q,9,0),0)</f>
        <v>0</v>
      </c>
      <c r="F78" s="11"/>
      <c r="G78" s="11">
        <v>0</v>
      </c>
      <c r="H78" s="11"/>
      <c r="I78" s="11">
        <f t="shared" si="2"/>
        <v>0</v>
      </c>
      <c r="J78" s="11"/>
      <c r="K78" s="11">
        <v>346979650166</v>
      </c>
      <c r="L78" s="11"/>
      <c r="M78" s="11">
        <f>IFERROR(VLOOKUP(A78,'درآمد ناشی از تغییر قیمت اوراق'!A:Q,17,0),0)</f>
        <v>0</v>
      </c>
      <c r="N78" s="11"/>
      <c r="O78" s="11">
        <f>IFERROR(VLOOKUP(A78,'درآمد ناشی از فروش'!A:Q,17,0),0)</f>
        <v>77913576087</v>
      </c>
      <c r="P78" s="11"/>
      <c r="Q78" s="11">
        <f t="shared" si="3"/>
        <v>424893226253</v>
      </c>
    </row>
    <row r="79" spans="1:17">
      <c r="A79" s="1" t="s">
        <v>117</v>
      </c>
      <c r="C79" s="11">
        <v>0</v>
      </c>
      <c r="D79" s="11"/>
      <c r="E79" s="11">
        <f>IFERROR(VLOOKUP(A79,'درآمد ناشی از تغییر قیمت اوراق'!A:Q,9,0),0)</f>
        <v>0</v>
      </c>
      <c r="F79" s="11"/>
      <c r="G79" s="11">
        <v>0</v>
      </c>
      <c r="H79" s="11"/>
      <c r="I79" s="11">
        <f t="shared" si="2"/>
        <v>0</v>
      </c>
      <c r="J79" s="11"/>
      <c r="K79" s="11">
        <v>0</v>
      </c>
      <c r="L79" s="11"/>
      <c r="M79" s="11">
        <f>IFERROR(VLOOKUP(A79,'درآمد ناشی از تغییر قیمت اوراق'!A:Q,17,0),0)</f>
        <v>3967456214</v>
      </c>
      <c r="N79" s="11"/>
      <c r="O79" s="11">
        <f>IFERROR(VLOOKUP(A79,'درآمد ناشی از فروش'!A:Q,17,0),0)</f>
        <v>134251857881</v>
      </c>
      <c r="P79" s="11"/>
      <c r="Q79" s="11">
        <f t="shared" si="3"/>
        <v>138219314095</v>
      </c>
    </row>
    <row r="80" spans="1:17">
      <c r="A80" s="1" t="s">
        <v>106</v>
      </c>
      <c r="C80" s="11">
        <v>0</v>
      </c>
      <c r="D80" s="11"/>
      <c r="E80" s="11">
        <f>IFERROR(VLOOKUP(A80,'درآمد ناشی از تغییر قیمت اوراق'!A:Q,9,0),0)</f>
        <v>10457769746</v>
      </c>
      <c r="F80" s="11"/>
      <c r="G80" s="11">
        <v>0</v>
      </c>
      <c r="H80" s="11"/>
      <c r="I80" s="11">
        <f t="shared" si="2"/>
        <v>10457769746</v>
      </c>
      <c r="J80" s="11"/>
      <c r="K80" s="11">
        <v>0</v>
      </c>
      <c r="L80" s="11"/>
      <c r="M80" s="11">
        <f>IFERROR(VLOOKUP(A80,'درآمد ناشی از تغییر قیمت اوراق'!A:Q,17,0),0)</f>
        <v>61920712801</v>
      </c>
      <c r="N80" s="11"/>
      <c r="O80" s="11">
        <f>IFERROR(VLOOKUP(A80,'درآمد ناشی از فروش'!A:Q,17,0),0)</f>
        <v>34497432843</v>
      </c>
      <c r="P80" s="11"/>
      <c r="Q80" s="11">
        <f t="shared" si="3"/>
        <v>96418145644</v>
      </c>
    </row>
    <row r="81" spans="1:17">
      <c r="A81" s="1" t="s">
        <v>170</v>
      </c>
      <c r="C81" s="11">
        <v>11858650523</v>
      </c>
      <c r="D81" s="11"/>
      <c r="E81" s="11">
        <f>IFERROR(VLOOKUP(A81,'درآمد ناشی از تغییر قیمت اوراق'!A:Q,9,0),0)</f>
        <v>2397344202</v>
      </c>
      <c r="F81" s="11"/>
      <c r="G81" s="11">
        <v>0</v>
      </c>
      <c r="H81" s="11"/>
      <c r="I81" s="11">
        <f t="shared" si="2"/>
        <v>14255994725</v>
      </c>
      <c r="J81" s="11"/>
      <c r="K81" s="11">
        <v>339609449802</v>
      </c>
      <c r="L81" s="11"/>
      <c r="M81" s="11">
        <f>IFERROR(VLOOKUP(A81,'درآمد ناشی از تغییر قیمت اوراق'!A:Q,17,0),0)</f>
        <v>-4596311205</v>
      </c>
      <c r="N81" s="11"/>
      <c r="O81" s="11">
        <f>IFERROR(VLOOKUP(A81,'درآمد ناشی از فروش'!A:Q,17,0),0)</f>
        <v>-47672544460</v>
      </c>
      <c r="P81" s="11"/>
      <c r="Q81" s="11">
        <f t="shared" si="3"/>
        <v>287340594137</v>
      </c>
    </row>
    <row r="82" spans="1:17">
      <c r="A82" s="1" t="s">
        <v>389</v>
      </c>
      <c r="C82" s="11">
        <v>0</v>
      </c>
      <c r="D82" s="11"/>
      <c r="E82" s="11">
        <f>IFERROR(VLOOKUP(A82,'درآمد ناشی از تغییر قیمت اوراق'!A:Q,9,0),0)</f>
        <v>0</v>
      </c>
      <c r="F82" s="11"/>
      <c r="G82" s="11">
        <v>0</v>
      </c>
      <c r="H82" s="11"/>
      <c r="I82" s="11">
        <f t="shared" si="2"/>
        <v>0</v>
      </c>
      <c r="J82" s="11"/>
      <c r="K82" s="11">
        <v>432182421890</v>
      </c>
      <c r="L82" s="11"/>
      <c r="M82" s="11">
        <f>IFERROR(VLOOKUP(A82,'درآمد ناشی از تغییر قیمت اوراق'!A:Q,17,0),0)</f>
        <v>0</v>
      </c>
      <c r="N82" s="11"/>
      <c r="O82" s="11">
        <f>IFERROR(VLOOKUP(A82,'درآمد ناشی از فروش'!A:Q,17,0),0)</f>
        <v>85718379496</v>
      </c>
      <c r="P82" s="11"/>
      <c r="Q82" s="11">
        <f t="shared" si="3"/>
        <v>517900801386</v>
      </c>
    </row>
    <row r="83" spans="1:17">
      <c r="A83" s="1" t="s">
        <v>516</v>
      </c>
      <c r="C83" s="11">
        <v>0</v>
      </c>
      <c r="D83" s="11"/>
      <c r="E83" s="11">
        <f>IFERROR(VLOOKUP(A83,'درآمد ناشی از تغییر قیمت اوراق'!A:Q,9,0),0)</f>
        <v>0</v>
      </c>
      <c r="F83" s="11"/>
      <c r="G83" s="11">
        <v>0</v>
      </c>
      <c r="H83" s="11"/>
      <c r="I83" s="11">
        <f t="shared" si="2"/>
        <v>0</v>
      </c>
      <c r="J83" s="11"/>
      <c r="K83" s="11">
        <v>0</v>
      </c>
      <c r="L83" s="11"/>
      <c r="M83" s="11">
        <f>IFERROR(VLOOKUP(A83,'درآمد ناشی از تغییر قیمت اوراق'!A:Q,17,0),0)</f>
        <v>0</v>
      </c>
      <c r="N83" s="11"/>
      <c r="O83" s="11">
        <f>IFERROR(VLOOKUP(A83,'درآمد ناشی از فروش'!A:Q,17,0),0)</f>
        <v>333967331262</v>
      </c>
      <c r="P83" s="11"/>
      <c r="Q83" s="11">
        <f t="shared" si="3"/>
        <v>333967331262</v>
      </c>
    </row>
    <row r="84" spans="1:17">
      <c r="A84" s="1" t="s">
        <v>517</v>
      </c>
      <c r="C84" s="11">
        <v>0</v>
      </c>
      <c r="D84" s="11"/>
      <c r="E84" s="11">
        <f>IFERROR(VLOOKUP(A84,'درآمد ناشی از تغییر قیمت اوراق'!A:Q,9,0),0)</f>
        <v>0</v>
      </c>
      <c r="F84" s="11"/>
      <c r="G84" s="11">
        <v>0</v>
      </c>
      <c r="H84" s="11"/>
      <c r="I84" s="11">
        <f t="shared" si="2"/>
        <v>0</v>
      </c>
      <c r="J84" s="11"/>
      <c r="K84" s="11">
        <v>0</v>
      </c>
      <c r="L84" s="11"/>
      <c r="M84" s="11">
        <f>IFERROR(VLOOKUP(A84,'درآمد ناشی از تغییر قیمت اوراق'!A:Q,17,0),0)</f>
        <v>0</v>
      </c>
      <c r="N84" s="11"/>
      <c r="O84" s="11">
        <f>IFERROR(VLOOKUP(A84,'درآمد ناشی از فروش'!A:Q,17,0),0)</f>
        <v>60547696400</v>
      </c>
      <c r="P84" s="11"/>
      <c r="Q84" s="11">
        <f t="shared" si="3"/>
        <v>60547696400</v>
      </c>
    </row>
    <row r="85" spans="1:17">
      <c r="A85" s="1" t="s">
        <v>518</v>
      </c>
      <c r="C85" s="11">
        <v>0</v>
      </c>
      <c r="D85" s="11"/>
      <c r="E85" s="11">
        <f>IFERROR(VLOOKUP(A85,'درآمد ناشی از تغییر قیمت اوراق'!A:Q,9,0),0)</f>
        <v>0</v>
      </c>
      <c r="F85" s="11"/>
      <c r="G85" s="11">
        <v>0</v>
      </c>
      <c r="H85" s="11"/>
      <c r="I85" s="11">
        <f t="shared" si="2"/>
        <v>0</v>
      </c>
      <c r="J85" s="11"/>
      <c r="K85" s="11">
        <v>0</v>
      </c>
      <c r="L85" s="11"/>
      <c r="M85" s="11">
        <f>IFERROR(VLOOKUP(A85,'درآمد ناشی از تغییر قیمت اوراق'!A:Q,17,0),0)</f>
        <v>0</v>
      </c>
      <c r="N85" s="11"/>
      <c r="O85" s="11">
        <f>IFERROR(VLOOKUP(A85,'درآمد ناشی از فروش'!A:Q,17,0),0)</f>
        <v>12540554558</v>
      </c>
      <c r="P85" s="11"/>
      <c r="Q85" s="11">
        <f t="shared" si="3"/>
        <v>12540554558</v>
      </c>
    </row>
    <row r="86" spans="1:17">
      <c r="A86" s="1" t="s">
        <v>519</v>
      </c>
      <c r="C86" s="11">
        <v>0</v>
      </c>
      <c r="D86" s="11"/>
      <c r="E86" s="11">
        <f>IFERROR(VLOOKUP(A86,'درآمد ناشی از تغییر قیمت اوراق'!A:Q,9,0),0)</f>
        <v>0</v>
      </c>
      <c r="F86" s="11"/>
      <c r="G86" s="11">
        <v>0</v>
      </c>
      <c r="H86" s="11"/>
      <c r="I86" s="11">
        <f t="shared" si="2"/>
        <v>0</v>
      </c>
      <c r="J86" s="11"/>
      <c r="K86" s="11">
        <v>0</v>
      </c>
      <c r="L86" s="11"/>
      <c r="M86" s="11">
        <f>IFERROR(VLOOKUP(A86,'درآمد ناشی از تغییر قیمت اوراق'!A:Q,17,0),0)</f>
        <v>0</v>
      </c>
      <c r="N86" s="11"/>
      <c r="O86" s="11">
        <f>IFERROR(VLOOKUP(A86,'درآمد ناشی از فروش'!A:Q,17,0),0)</f>
        <v>39498734846</v>
      </c>
      <c r="P86" s="11"/>
      <c r="Q86" s="11">
        <f t="shared" si="3"/>
        <v>39498734846</v>
      </c>
    </row>
    <row r="87" spans="1:17">
      <c r="A87" s="1" t="s">
        <v>227</v>
      </c>
      <c r="C87" s="11">
        <v>177515537306</v>
      </c>
      <c r="D87" s="11"/>
      <c r="E87" s="11">
        <f>IFERROR(VLOOKUP(A87,'درآمد ناشی از تغییر قیمت اوراق'!A:Q,9,0),0)</f>
        <v>-555654767180</v>
      </c>
      <c r="F87" s="11"/>
      <c r="G87" s="11">
        <v>0</v>
      </c>
      <c r="H87" s="11"/>
      <c r="I87" s="11">
        <f t="shared" si="2"/>
        <v>-378139229874</v>
      </c>
      <c r="J87" s="11"/>
      <c r="K87" s="11">
        <v>240469202399</v>
      </c>
      <c r="L87" s="11"/>
      <c r="M87" s="11">
        <f>IFERROR(VLOOKUP(A87,'درآمد ناشی از تغییر قیمت اوراق'!A:Q,17,0),0)</f>
        <v>-774617078856</v>
      </c>
      <c r="N87" s="11"/>
      <c r="O87" s="11">
        <f>IFERROR(VLOOKUP(A87,'درآمد ناشی از فروش'!A:Q,17,0),0)</f>
        <v>0</v>
      </c>
      <c r="P87" s="11"/>
      <c r="Q87" s="11">
        <f t="shared" si="3"/>
        <v>-534147876457</v>
      </c>
    </row>
    <row r="88" spans="1:17">
      <c r="A88" s="1" t="s">
        <v>262</v>
      </c>
      <c r="C88" s="11">
        <v>53619920</v>
      </c>
      <c r="D88" s="11"/>
      <c r="E88" s="11">
        <f>IFERROR(VLOOKUP(A88,'درآمد ناشی از تغییر قیمت اوراق'!A:Q,9,0),0)</f>
        <v>71271282</v>
      </c>
      <c r="F88" s="11"/>
      <c r="G88" s="11">
        <v>0</v>
      </c>
      <c r="H88" s="11"/>
      <c r="I88" s="11">
        <f t="shared" si="2"/>
        <v>124891202</v>
      </c>
      <c r="J88" s="11"/>
      <c r="K88" s="11">
        <v>53619920</v>
      </c>
      <c r="L88" s="11"/>
      <c r="M88" s="11">
        <f>IFERROR(VLOOKUP(A88,'درآمد ناشی از تغییر قیمت اوراق'!A:Q,17,0),0)</f>
        <v>71271282</v>
      </c>
      <c r="N88" s="11"/>
      <c r="O88" s="11">
        <f>IFERROR(VLOOKUP(A88,'درآمد ناشی از فروش'!A:Q,17,0),0)</f>
        <v>0</v>
      </c>
      <c r="P88" s="11"/>
      <c r="Q88" s="11">
        <f t="shared" si="3"/>
        <v>124891202</v>
      </c>
    </row>
    <row r="89" spans="1:17">
      <c r="A89" s="1" t="s">
        <v>210</v>
      </c>
      <c r="C89" s="11">
        <v>21430282054</v>
      </c>
      <c r="D89" s="11"/>
      <c r="E89" s="11">
        <f>IFERROR(VLOOKUP(A89,'درآمد ناشی از تغییر قیمت اوراق'!A:Q,9,0),0)</f>
        <v>-25662324023</v>
      </c>
      <c r="F89" s="11"/>
      <c r="G89" s="11">
        <v>0</v>
      </c>
      <c r="H89" s="11"/>
      <c r="I89" s="11">
        <f t="shared" si="2"/>
        <v>-4232041969</v>
      </c>
      <c r="J89" s="11"/>
      <c r="K89" s="11">
        <v>91232449186</v>
      </c>
      <c r="L89" s="11"/>
      <c r="M89" s="11">
        <f>IFERROR(VLOOKUP(A89,'درآمد ناشی از تغییر قیمت اوراق'!A:Q,17,0),0)</f>
        <v>-72419968835</v>
      </c>
      <c r="N89" s="11"/>
      <c r="O89" s="11">
        <f>IFERROR(VLOOKUP(A89,'درآمد ناشی از فروش'!A:Q,17,0),0)</f>
        <v>0</v>
      </c>
      <c r="P89" s="11"/>
      <c r="Q89" s="11">
        <f t="shared" si="3"/>
        <v>18812480351</v>
      </c>
    </row>
    <row r="90" spans="1:17">
      <c r="A90" s="1" t="s">
        <v>164</v>
      </c>
      <c r="C90" s="11">
        <v>46939797499</v>
      </c>
      <c r="D90" s="11"/>
      <c r="E90" s="11">
        <f>IFERROR(VLOOKUP(A90,'درآمد ناشی از تغییر قیمت اوراق'!A:Q,9,0),0)</f>
        <v>13722741723</v>
      </c>
      <c r="F90" s="11"/>
      <c r="G90" s="11">
        <v>0</v>
      </c>
      <c r="H90" s="11"/>
      <c r="I90" s="11">
        <f t="shared" si="2"/>
        <v>60662539222</v>
      </c>
      <c r="J90" s="11"/>
      <c r="K90" s="11">
        <v>430886283502</v>
      </c>
      <c r="L90" s="11"/>
      <c r="M90" s="11">
        <f>IFERROR(VLOOKUP(A90,'درآمد ناشی از تغییر قیمت اوراق'!A:Q,17,0),0)</f>
        <v>-86486026642</v>
      </c>
      <c r="N90" s="11"/>
      <c r="O90" s="11">
        <f>IFERROR(VLOOKUP(A90,'درآمد ناشی از فروش'!A:Q,17,0),0)</f>
        <v>0</v>
      </c>
      <c r="P90" s="11"/>
      <c r="Q90" s="11">
        <f t="shared" si="3"/>
        <v>344400256860</v>
      </c>
    </row>
    <row r="91" spans="1:17">
      <c r="A91" s="1" t="s">
        <v>161</v>
      </c>
      <c r="C91" s="11">
        <v>27068753876</v>
      </c>
      <c r="D91" s="11"/>
      <c r="E91" s="11">
        <f>IFERROR(VLOOKUP(A91,'درآمد ناشی از تغییر قیمت اوراق'!A:Q,9,0),0)</f>
        <v>9698493789</v>
      </c>
      <c r="F91" s="11"/>
      <c r="G91" s="11">
        <v>0</v>
      </c>
      <c r="H91" s="11"/>
      <c r="I91" s="11">
        <f t="shared" si="2"/>
        <v>36767247665</v>
      </c>
      <c r="J91" s="11"/>
      <c r="K91" s="11">
        <v>297495841455</v>
      </c>
      <c r="L91" s="11"/>
      <c r="M91" s="11">
        <f>IFERROR(VLOOKUP(A91,'درآمد ناشی از تغییر قیمت اوراق'!A:Q,17,0),0)</f>
        <v>-54594553717</v>
      </c>
      <c r="N91" s="11"/>
      <c r="O91" s="11">
        <f>IFERROR(VLOOKUP(A91,'درآمد ناشی از فروش'!A:Q,17,0),0)</f>
        <v>0</v>
      </c>
      <c r="P91" s="11"/>
      <c r="Q91" s="11">
        <f t="shared" si="3"/>
        <v>242901287738</v>
      </c>
    </row>
    <row r="92" spans="1:17">
      <c r="A92" s="1" t="s">
        <v>63</v>
      </c>
      <c r="C92" s="11">
        <v>46670601547</v>
      </c>
      <c r="D92" s="11"/>
      <c r="E92" s="11">
        <f>IFERROR(VLOOKUP(A92,'درآمد ناشی از تغییر قیمت اوراق'!A:Q,9,0),0)</f>
        <v>7618906756</v>
      </c>
      <c r="F92" s="11"/>
      <c r="G92" s="11">
        <v>0</v>
      </c>
      <c r="H92" s="11"/>
      <c r="I92" s="11">
        <f t="shared" si="2"/>
        <v>54289508303</v>
      </c>
      <c r="J92" s="11"/>
      <c r="K92" s="11">
        <v>386863847526</v>
      </c>
      <c r="L92" s="11"/>
      <c r="M92" s="11">
        <f>IFERROR(VLOOKUP(A92,'درآمد ناشی از تغییر قیمت اوراق'!A:Q,17,0),0)</f>
        <v>62938111511</v>
      </c>
      <c r="N92" s="11"/>
      <c r="O92" s="11">
        <f>IFERROR(VLOOKUP(A92,'درآمد ناشی از فروش'!A:Q,17,0),0)</f>
        <v>0</v>
      </c>
      <c r="P92" s="11"/>
      <c r="Q92" s="11">
        <f t="shared" si="3"/>
        <v>449801959037</v>
      </c>
    </row>
    <row r="93" spans="1:17">
      <c r="A93" s="1" t="s">
        <v>75</v>
      </c>
      <c r="C93" s="11">
        <v>67080750446</v>
      </c>
      <c r="D93" s="11"/>
      <c r="E93" s="11">
        <f>IFERROR(VLOOKUP(A93,'درآمد ناشی از تغییر قیمت اوراق'!A:Q,9,0),0)</f>
        <v>17040822043</v>
      </c>
      <c r="F93" s="11"/>
      <c r="G93" s="11">
        <v>0</v>
      </c>
      <c r="H93" s="11"/>
      <c r="I93" s="11">
        <f t="shared" si="2"/>
        <v>84121572489</v>
      </c>
      <c r="J93" s="11"/>
      <c r="K93" s="11">
        <v>374158802791</v>
      </c>
      <c r="L93" s="11"/>
      <c r="M93" s="11">
        <f>IFERROR(VLOOKUP(A93,'درآمد ناشی از تغییر قیمت اوراق'!A:Q,17,0),0)</f>
        <v>98035435807</v>
      </c>
      <c r="N93" s="11"/>
      <c r="O93" s="11">
        <f>IFERROR(VLOOKUP(A93,'درآمد ناشی از فروش'!A:Q,17,0),0)</f>
        <v>0</v>
      </c>
      <c r="P93" s="11"/>
      <c r="Q93" s="11">
        <f t="shared" si="3"/>
        <v>472194238598</v>
      </c>
    </row>
    <row r="94" spans="1:17">
      <c r="A94" s="1" t="s">
        <v>177</v>
      </c>
      <c r="C94" s="11">
        <v>31689022234</v>
      </c>
      <c r="D94" s="11"/>
      <c r="E94" s="11">
        <f>IFERROR(VLOOKUP(A94,'درآمد ناشی از تغییر قیمت اوراق'!A:Q,9,0),0)</f>
        <v>5345448656</v>
      </c>
      <c r="F94" s="11"/>
      <c r="G94" s="11">
        <v>0</v>
      </c>
      <c r="H94" s="11"/>
      <c r="I94" s="11">
        <f t="shared" si="2"/>
        <v>37034470890</v>
      </c>
      <c r="J94" s="11"/>
      <c r="K94" s="11">
        <v>332408219176</v>
      </c>
      <c r="L94" s="11"/>
      <c r="M94" s="11">
        <f>IFERROR(VLOOKUP(A94,'درآمد ناشی از تغییر قیمت اوراق'!A:Q,17,0),0)</f>
        <v>57612434032</v>
      </c>
      <c r="N94" s="11"/>
      <c r="O94" s="11">
        <f>IFERROR(VLOOKUP(A94,'درآمد ناشی از فروش'!A:Q,17,0),0)</f>
        <v>0</v>
      </c>
      <c r="P94" s="11"/>
      <c r="Q94" s="11">
        <f t="shared" si="3"/>
        <v>390020653208</v>
      </c>
    </row>
    <row r="95" spans="1:17">
      <c r="A95" s="1" t="s">
        <v>174</v>
      </c>
      <c r="C95" s="11">
        <v>59332476328</v>
      </c>
      <c r="D95" s="11"/>
      <c r="E95" s="11">
        <f>IFERROR(VLOOKUP(A95,'درآمد ناشی از تغییر قیمت اوراق'!A:Q,9,0),0)</f>
        <v>21242379901</v>
      </c>
      <c r="F95" s="11"/>
      <c r="G95" s="11">
        <v>0</v>
      </c>
      <c r="H95" s="11"/>
      <c r="I95" s="11">
        <f t="shared" si="2"/>
        <v>80574856229</v>
      </c>
      <c r="J95" s="11"/>
      <c r="K95" s="11">
        <v>104248640947</v>
      </c>
      <c r="L95" s="11"/>
      <c r="M95" s="11">
        <f>IFERROR(VLOOKUP(A95,'درآمد ناشی از تغییر قیمت اوراق'!A:Q,17,0),0)</f>
        <v>24478166051</v>
      </c>
      <c r="N95" s="11"/>
      <c r="O95" s="11">
        <f>IFERROR(VLOOKUP(A95,'درآمد ناشی از فروش'!A:Q,17,0),0)</f>
        <v>0</v>
      </c>
      <c r="P95" s="11"/>
      <c r="Q95" s="11">
        <f t="shared" si="3"/>
        <v>128726806998</v>
      </c>
    </row>
    <row r="96" spans="1:17">
      <c r="A96" s="1" t="s">
        <v>139</v>
      </c>
      <c r="C96" s="11">
        <v>31545796938</v>
      </c>
      <c r="D96" s="11"/>
      <c r="E96" s="11">
        <f>IFERROR(VLOOKUP(A96,'درآمد ناشی از تغییر قیمت اوراق'!A:Q,9,0),0)</f>
        <v>1811299917</v>
      </c>
      <c r="F96" s="11"/>
      <c r="G96" s="11">
        <v>0</v>
      </c>
      <c r="H96" s="11"/>
      <c r="I96" s="11">
        <f t="shared" si="2"/>
        <v>33357096855</v>
      </c>
      <c r="J96" s="11"/>
      <c r="K96" s="11">
        <v>367346834562</v>
      </c>
      <c r="L96" s="11"/>
      <c r="M96" s="11">
        <f>IFERROR(VLOOKUP(A96,'درآمد ناشی از تغییر قیمت اوراق'!A:Q,17,0),0)</f>
        <v>16967970371</v>
      </c>
      <c r="N96" s="11"/>
      <c r="O96" s="11">
        <f>IFERROR(VLOOKUP(A96,'درآمد ناشی از فروش'!A:Q,17,0),0)</f>
        <v>0</v>
      </c>
      <c r="P96" s="11"/>
      <c r="Q96" s="11">
        <f t="shared" si="3"/>
        <v>384314804933</v>
      </c>
    </row>
    <row r="97" spans="1:17">
      <c r="A97" s="1" t="s">
        <v>264</v>
      </c>
      <c r="C97" s="11">
        <v>10155261763</v>
      </c>
      <c r="D97" s="11"/>
      <c r="E97" s="11">
        <f>IFERROR(VLOOKUP(A97,'درآمد ناشی از تغییر قیمت اوراق'!A:Q,9,0),0)</f>
        <v>-427004750</v>
      </c>
      <c r="F97" s="11"/>
      <c r="G97" s="11">
        <v>0</v>
      </c>
      <c r="H97" s="11"/>
      <c r="I97" s="11">
        <f t="shared" si="2"/>
        <v>9728257013</v>
      </c>
      <c r="J97" s="11"/>
      <c r="K97" s="11">
        <v>10155261763</v>
      </c>
      <c r="L97" s="11"/>
      <c r="M97" s="11">
        <f>IFERROR(VLOOKUP(A97,'درآمد ناشی از تغییر قیمت اوراق'!A:Q,17,0),0)</f>
        <v>-427004750</v>
      </c>
      <c r="N97" s="11"/>
      <c r="O97" s="11">
        <f>IFERROR(VLOOKUP(A97,'درآمد ناشی از فروش'!A:Q,17,0),0)</f>
        <v>0</v>
      </c>
      <c r="P97" s="11"/>
      <c r="Q97" s="11">
        <f t="shared" si="3"/>
        <v>9728257013</v>
      </c>
    </row>
    <row r="98" spans="1:17">
      <c r="A98" s="1" t="s">
        <v>255</v>
      </c>
      <c r="C98" s="11">
        <v>59631922594</v>
      </c>
      <c r="D98" s="11"/>
      <c r="E98" s="11">
        <f>IFERROR(VLOOKUP(A98,'درآمد ناشی از تغییر قیمت اوراق'!A:Q,9,0),0)</f>
        <v>-77934972470</v>
      </c>
      <c r="F98" s="11"/>
      <c r="G98" s="11">
        <v>0</v>
      </c>
      <c r="H98" s="11"/>
      <c r="I98" s="11">
        <f t="shared" si="2"/>
        <v>-18303049876</v>
      </c>
      <c r="J98" s="11"/>
      <c r="K98" s="11">
        <v>299352096739</v>
      </c>
      <c r="L98" s="11"/>
      <c r="M98" s="11">
        <f>IFERROR(VLOOKUP(A98,'درآمد ناشی از تغییر قیمت اوراق'!A:Q,17,0),0)</f>
        <v>-199761727477</v>
      </c>
      <c r="N98" s="11"/>
      <c r="O98" s="11">
        <f>IFERROR(VLOOKUP(A98,'درآمد ناشی از فروش'!A:Q,17,0),0)</f>
        <v>0</v>
      </c>
      <c r="P98" s="11"/>
      <c r="Q98" s="11">
        <f t="shared" si="3"/>
        <v>99590369262</v>
      </c>
    </row>
    <row r="99" spans="1:17">
      <c r="A99" s="1" t="s">
        <v>233</v>
      </c>
      <c r="C99" s="11">
        <v>93147553205</v>
      </c>
      <c r="D99" s="11"/>
      <c r="E99" s="11">
        <f>IFERROR(VLOOKUP(A99,'درآمد ناشی از تغییر قیمت اوراق'!A:Q,9,0),0)</f>
        <v>68448833298</v>
      </c>
      <c r="F99" s="11"/>
      <c r="G99" s="11">
        <v>0</v>
      </c>
      <c r="H99" s="11"/>
      <c r="I99" s="11">
        <f t="shared" si="2"/>
        <v>161596386503</v>
      </c>
      <c r="J99" s="11"/>
      <c r="K99" s="11">
        <v>429442615311</v>
      </c>
      <c r="L99" s="11"/>
      <c r="M99" s="11">
        <f>IFERROR(VLOOKUP(A99,'درآمد ناشی از تغییر قیمت اوراق'!A:Q,17,0),0)</f>
        <v>-80698061175</v>
      </c>
      <c r="N99" s="11"/>
      <c r="O99" s="11">
        <f>IFERROR(VLOOKUP(A99,'درآمد ناشی از فروش'!A:Q,17,0),0)</f>
        <v>0</v>
      </c>
      <c r="P99" s="11"/>
      <c r="Q99" s="11">
        <f t="shared" si="3"/>
        <v>348744554136</v>
      </c>
    </row>
    <row r="100" spans="1:17">
      <c r="A100" s="1" t="s">
        <v>158</v>
      </c>
      <c r="C100" s="11">
        <v>70042921749</v>
      </c>
      <c r="D100" s="11"/>
      <c r="E100" s="11">
        <f>IFERROR(VLOOKUP(A100,'درآمد ناشی از تغییر قیمت اوراق'!A:Q,9,0),0)</f>
        <v>44345622105</v>
      </c>
      <c r="F100" s="11"/>
      <c r="G100" s="11">
        <v>0</v>
      </c>
      <c r="H100" s="11"/>
      <c r="I100" s="11">
        <f t="shared" si="2"/>
        <v>114388543854</v>
      </c>
      <c r="J100" s="11"/>
      <c r="K100" s="11">
        <v>278955343434</v>
      </c>
      <c r="L100" s="11"/>
      <c r="M100" s="11">
        <f>IFERROR(VLOOKUP(A100,'درآمد ناشی از تغییر قیمت اوراق'!A:Q,17,0),0)</f>
        <v>44285694240</v>
      </c>
      <c r="N100" s="11"/>
      <c r="O100" s="11">
        <f>IFERROR(VLOOKUP(A100,'درآمد ناشی از فروش'!A:Q,17,0),0)</f>
        <v>0</v>
      </c>
      <c r="P100" s="11"/>
      <c r="Q100" s="11">
        <f t="shared" si="3"/>
        <v>323241037674</v>
      </c>
    </row>
    <row r="101" spans="1:17">
      <c r="A101" s="1" t="s">
        <v>145</v>
      </c>
      <c r="C101" s="11">
        <v>40698314690</v>
      </c>
      <c r="D101" s="11"/>
      <c r="E101" s="11">
        <f>IFERROR(VLOOKUP(A101,'درآمد ناشی از تغییر قیمت اوراق'!A:Q,9,0),0)</f>
        <v>-43584834143</v>
      </c>
      <c r="F101" s="11"/>
      <c r="G101" s="11">
        <v>0</v>
      </c>
      <c r="H101" s="11"/>
      <c r="I101" s="11">
        <f t="shared" si="2"/>
        <v>-2886519453</v>
      </c>
      <c r="J101" s="11"/>
      <c r="K101" s="11">
        <v>211212513260</v>
      </c>
      <c r="L101" s="11"/>
      <c r="M101" s="11">
        <f>IFERROR(VLOOKUP(A101,'درآمد ناشی از تغییر قیمت اوراق'!A:Q,17,0),0)</f>
        <v>-19518859143</v>
      </c>
      <c r="N101" s="11"/>
      <c r="O101" s="11">
        <f>IFERROR(VLOOKUP(A101,'درآمد ناشی از فروش'!A:Q,17,0),0)</f>
        <v>0</v>
      </c>
      <c r="P101" s="11"/>
      <c r="Q101" s="11">
        <f t="shared" si="3"/>
        <v>191693654117</v>
      </c>
    </row>
    <row r="102" spans="1:17">
      <c r="A102" s="1" t="s">
        <v>136</v>
      </c>
      <c r="C102" s="11">
        <v>6806436274</v>
      </c>
      <c r="D102" s="11"/>
      <c r="E102" s="11">
        <f>IFERROR(VLOOKUP(A102,'درآمد ناشی از تغییر قیمت اوراق'!A:Q,9,0),0)</f>
        <v>944963382</v>
      </c>
      <c r="F102" s="11"/>
      <c r="G102" s="11">
        <v>0</v>
      </c>
      <c r="H102" s="11"/>
      <c r="I102" s="11">
        <f t="shared" si="2"/>
        <v>7751399656</v>
      </c>
      <c r="J102" s="11"/>
      <c r="K102" s="11">
        <v>74405712327</v>
      </c>
      <c r="L102" s="11"/>
      <c r="M102" s="11">
        <f>IFERROR(VLOOKUP(A102,'درآمد ناشی از تغییر قیمت اوراق'!A:Q,17,0),0)</f>
        <v>9617927291</v>
      </c>
      <c r="N102" s="11"/>
      <c r="O102" s="11">
        <f>IFERROR(VLOOKUP(A102,'درآمد ناشی از فروش'!A:Q,17,0),0)</f>
        <v>0</v>
      </c>
      <c r="P102" s="11"/>
      <c r="Q102" s="11">
        <f t="shared" si="3"/>
        <v>84023639618</v>
      </c>
    </row>
    <row r="103" spans="1:17">
      <c r="A103" s="1" t="s">
        <v>60</v>
      </c>
      <c r="C103" s="11">
        <v>21278556797</v>
      </c>
      <c r="D103" s="11"/>
      <c r="E103" s="11">
        <f>IFERROR(VLOOKUP(A103,'درآمد ناشی از تغییر قیمت اوراق'!A:Q,9,0),0)</f>
        <v>37880231507</v>
      </c>
      <c r="F103" s="11"/>
      <c r="G103" s="11">
        <v>0</v>
      </c>
      <c r="H103" s="11"/>
      <c r="I103" s="11">
        <f t="shared" si="2"/>
        <v>59158788304</v>
      </c>
      <c r="J103" s="11"/>
      <c r="K103" s="11">
        <v>96752757458</v>
      </c>
      <c r="L103" s="11"/>
      <c r="M103" s="11">
        <f>IFERROR(VLOOKUP(A103,'درآمد ناشی از تغییر قیمت اوراق'!A:Q,17,0),0)</f>
        <v>18091387601</v>
      </c>
      <c r="N103" s="11"/>
      <c r="O103" s="11">
        <f>IFERROR(VLOOKUP(A103,'درآمد ناشی از فروش'!A:Q,17,0),0)</f>
        <v>0</v>
      </c>
      <c r="P103" s="11"/>
      <c r="Q103" s="11">
        <f t="shared" si="3"/>
        <v>114844145059</v>
      </c>
    </row>
    <row r="104" spans="1:17">
      <c r="A104" s="1" t="s">
        <v>180</v>
      </c>
      <c r="C104" s="11">
        <v>105975369735</v>
      </c>
      <c r="D104" s="11"/>
      <c r="E104" s="11">
        <f>IFERROR(VLOOKUP(A104,'درآمد ناشی از تغییر قیمت اوراق'!A:Q,9,0),0)</f>
        <v>27216764558</v>
      </c>
      <c r="F104" s="11"/>
      <c r="G104" s="11">
        <v>0</v>
      </c>
      <c r="H104" s="11"/>
      <c r="I104" s="11">
        <f t="shared" si="2"/>
        <v>133192134293</v>
      </c>
      <c r="J104" s="11"/>
      <c r="K104" s="11">
        <v>1060483671692</v>
      </c>
      <c r="L104" s="11"/>
      <c r="M104" s="11">
        <f>IFERROR(VLOOKUP(A104,'درآمد ناشی از تغییر قیمت اوراق'!A:Q,17,0),0)</f>
        <v>-214516077912</v>
      </c>
      <c r="N104" s="11"/>
      <c r="O104" s="11">
        <f>IFERROR(VLOOKUP(A104,'درآمد ناشی از فروش'!A:Q,17,0),0)</f>
        <v>0</v>
      </c>
      <c r="P104" s="11"/>
      <c r="Q104" s="11">
        <f t="shared" si="3"/>
        <v>845967593780</v>
      </c>
    </row>
    <row r="105" spans="1:17">
      <c r="A105" s="1" t="s">
        <v>66</v>
      </c>
      <c r="C105" s="11">
        <v>124265610376</v>
      </c>
      <c r="D105" s="11"/>
      <c r="E105" s="11">
        <f>IFERROR(VLOOKUP(A105,'درآمد ناشی از تغییر قیمت اوراق'!A:Q,9,0),0)</f>
        <v>37111688175</v>
      </c>
      <c r="F105" s="11"/>
      <c r="G105" s="11">
        <v>0</v>
      </c>
      <c r="H105" s="11"/>
      <c r="I105" s="11">
        <f t="shared" si="2"/>
        <v>161377298551</v>
      </c>
      <c r="J105" s="11"/>
      <c r="K105" s="11">
        <v>373817897152</v>
      </c>
      <c r="L105" s="11"/>
      <c r="M105" s="11">
        <f>IFERROR(VLOOKUP(A105,'درآمد ناشی از تغییر قیمت اوراق'!A:Q,17,0),0)</f>
        <v>103093417918</v>
      </c>
      <c r="N105" s="11"/>
      <c r="O105" s="11">
        <f>IFERROR(VLOOKUP(A105,'درآمد ناشی از فروش'!A:Q,17,0),0)</f>
        <v>0</v>
      </c>
      <c r="P105" s="11"/>
      <c r="Q105" s="11">
        <f t="shared" si="3"/>
        <v>476911315070</v>
      </c>
    </row>
    <row r="106" spans="1:17">
      <c r="A106" s="1" t="s">
        <v>142</v>
      </c>
      <c r="C106" s="11">
        <v>103900882983</v>
      </c>
      <c r="D106" s="11"/>
      <c r="E106" s="11">
        <f>IFERROR(VLOOKUP(A106,'درآمد ناشی از تغییر قیمت اوراق'!A:Q,9,0),0)</f>
        <v>33500736977</v>
      </c>
      <c r="F106" s="11"/>
      <c r="G106" s="11">
        <v>0</v>
      </c>
      <c r="H106" s="11"/>
      <c r="I106" s="11">
        <f t="shared" si="2"/>
        <v>137401619960</v>
      </c>
      <c r="J106" s="11"/>
      <c r="K106" s="11">
        <v>758836256545</v>
      </c>
      <c r="L106" s="11"/>
      <c r="M106" s="11">
        <f>IFERROR(VLOOKUP(A106,'درآمد ناشی از تغییر قیمت اوراق'!A:Q,17,0),0)</f>
        <v>-153775833687</v>
      </c>
      <c r="N106" s="11"/>
      <c r="O106" s="11">
        <f>IFERROR(VLOOKUP(A106,'درآمد ناشی از فروش'!A:Q,17,0),0)</f>
        <v>0</v>
      </c>
      <c r="P106" s="11"/>
      <c r="Q106" s="11">
        <f t="shared" si="3"/>
        <v>605060422858</v>
      </c>
    </row>
    <row r="107" spans="1:17">
      <c r="A107" s="1" t="s">
        <v>78</v>
      </c>
      <c r="C107" s="11">
        <v>67161222339</v>
      </c>
      <c r="D107" s="11"/>
      <c r="E107" s="11">
        <f>IFERROR(VLOOKUP(A107,'درآمد ناشی از تغییر قیمت اوراق'!A:Q,9,0),0)</f>
        <v>11979970558</v>
      </c>
      <c r="F107" s="11"/>
      <c r="G107" s="11">
        <v>0</v>
      </c>
      <c r="H107" s="11"/>
      <c r="I107" s="11">
        <f t="shared" si="2"/>
        <v>79141192897</v>
      </c>
      <c r="J107" s="11"/>
      <c r="K107" s="11">
        <v>287954761140</v>
      </c>
      <c r="L107" s="11"/>
      <c r="M107" s="11">
        <f>IFERROR(VLOOKUP(A107,'درآمد ناشی از تغییر قیمت اوراق'!A:Q,17,0),0)</f>
        <v>50380967063</v>
      </c>
      <c r="N107" s="11"/>
      <c r="O107" s="11">
        <f>IFERROR(VLOOKUP(A107,'درآمد ناشی از فروش'!A:Q,17,0),0)</f>
        <v>0</v>
      </c>
      <c r="P107" s="11"/>
      <c r="Q107" s="11">
        <f t="shared" si="3"/>
        <v>338335728203</v>
      </c>
    </row>
    <row r="108" spans="1:17">
      <c r="A108" s="1" t="s">
        <v>251</v>
      </c>
      <c r="C108" s="11">
        <v>1801685839</v>
      </c>
      <c r="D108" s="11"/>
      <c r="E108" s="11">
        <f>IFERROR(VLOOKUP(A108,'درآمد ناشی از تغییر قیمت اوراق'!A:Q,9,0),0)</f>
        <v>3386493768</v>
      </c>
      <c r="F108" s="11"/>
      <c r="G108" s="11">
        <v>0</v>
      </c>
      <c r="H108" s="11"/>
      <c r="I108" s="11">
        <f t="shared" si="2"/>
        <v>5188179607</v>
      </c>
      <c r="J108" s="11"/>
      <c r="K108" s="11">
        <v>9360314824</v>
      </c>
      <c r="L108" s="11"/>
      <c r="M108" s="11">
        <f>IFERROR(VLOOKUP(A108,'درآمد ناشی از تغییر قیمت اوراق'!A:Q,17,0),0)</f>
        <v>-620687072</v>
      </c>
      <c r="N108" s="11"/>
      <c r="O108" s="11">
        <f>IFERROR(VLOOKUP(A108,'درآمد ناشی از فروش'!A:Q,17,0),0)</f>
        <v>0</v>
      </c>
      <c r="P108" s="11"/>
      <c r="Q108" s="11">
        <f t="shared" si="3"/>
        <v>8739627752</v>
      </c>
    </row>
    <row r="109" spans="1:17">
      <c r="A109" s="1" t="s">
        <v>248</v>
      </c>
      <c r="C109" s="11">
        <v>2463215469</v>
      </c>
      <c r="D109" s="11"/>
      <c r="E109" s="11">
        <f>IFERROR(VLOOKUP(A109,'درآمد ناشی از تغییر قیمت اوراق'!A:Q,9,0),0)</f>
        <v>-1062968808</v>
      </c>
      <c r="F109" s="11"/>
      <c r="G109" s="11">
        <v>0</v>
      </c>
      <c r="H109" s="11"/>
      <c r="I109" s="11">
        <f t="shared" si="2"/>
        <v>1400246661</v>
      </c>
      <c r="J109" s="11"/>
      <c r="K109" s="11">
        <v>12549953674</v>
      </c>
      <c r="L109" s="11"/>
      <c r="M109" s="11">
        <f>IFERROR(VLOOKUP(A109,'درآمد ناشی از تغییر قیمت اوراق'!A:Q,17,0),0)</f>
        <v>-6497488682</v>
      </c>
      <c r="N109" s="11"/>
      <c r="O109" s="11">
        <f>IFERROR(VLOOKUP(A109,'درآمد ناشی از فروش'!A:Q,17,0),0)</f>
        <v>0</v>
      </c>
      <c r="P109" s="11"/>
      <c r="Q109" s="11">
        <f t="shared" si="3"/>
        <v>6052464992</v>
      </c>
    </row>
    <row r="110" spans="1:17">
      <c r="A110" s="1" t="s">
        <v>245</v>
      </c>
      <c r="C110" s="11">
        <v>1844810328</v>
      </c>
      <c r="D110" s="11"/>
      <c r="E110" s="11">
        <f>IFERROR(VLOOKUP(A110,'درآمد ناشی از تغییر قیمت اوراق'!A:Q,9,0),0)</f>
        <v>-803343869</v>
      </c>
      <c r="F110" s="11"/>
      <c r="G110" s="11">
        <v>0</v>
      </c>
      <c r="H110" s="11"/>
      <c r="I110" s="11">
        <f t="shared" si="2"/>
        <v>1041466459</v>
      </c>
      <c r="J110" s="11"/>
      <c r="K110" s="11">
        <v>9333892606</v>
      </c>
      <c r="L110" s="11"/>
      <c r="M110" s="11">
        <f>IFERROR(VLOOKUP(A110,'درآمد ناشی از تغییر قیمت اوراق'!A:Q,17,0),0)</f>
        <v>-2497467983</v>
      </c>
      <c r="N110" s="11"/>
      <c r="O110" s="11">
        <f>IFERROR(VLOOKUP(A110,'درآمد ناشی از فروش'!A:Q,17,0),0)</f>
        <v>0</v>
      </c>
      <c r="P110" s="11"/>
      <c r="Q110" s="11">
        <f t="shared" si="3"/>
        <v>6836424623</v>
      </c>
    </row>
    <row r="111" spans="1:17">
      <c r="A111" s="1" t="s">
        <v>261</v>
      </c>
      <c r="C111" s="11">
        <v>102259317130</v>
      </c>
      <c r="D111" s="11"/>
      <c r="E111" s="11">
        <f>IFERROR(VLOOKUP(A111,'درآمد ناشی از تغییر قیمت اوراق'!A:Q,9,0),0)</f>
        <v>92808540376</v>
      </c>
      <c r="F111" s="11"/>
      <c r="G111" s="11">
        <v>0</v>
      </c>
      <c r="H111" s="11"/>
      <c r="I111" s="11">
        <f t="shared" si="2"/>
        <v>195067857506</v>
      </c>
      <c r="J111" s="11"/>
      <c r="K111" s="11">
        <v>1107969990617</v>
      </c>
      <c r="L111" s="11"/>
      <c r="M111" s="11">
        <f>IFERROR(VLOOKUP(A111,'درآمد ناشی از تغییر قیمت اوراق'!A:Q,17,0),0)</f>
        <v>-170631346619</v>
      </c>
      <c r="N111" s="11"/>
      <c r="O111" s="11">
        <f>IFERROR(VLOOKUP(A111,'درآمد ناشی از فروش'!A:Q,17,0),0)</f>
        <v>0</v>
      </c>
      <c r="P111" s="11"/>
      <c r="Q111" s="11">
        <f t="shared" si="3"/>
        <v>937338643998</v>
      </c>
    </row>
    <row r="112" spans="1:17">
      <c r="A112" s="1" t="s">
        <v>72</v>
      </c>
      <c r="C112" s="11">
        <v>76370011913</v>
      </c>
      <c r="D112" s="11"/>
      <c r="E112" s="11">
        <f>IFERROR(VLOOKUP(A112,'درآمد ناشی از تغییر قیمت اوراق'!A:Q,9,0),0)</f>
        <v>19541152251</v>
      </c>
      <c r="F112" s="11"/>
      <c r="G112" s="11">
        <v>0</v>
      </c>
      <c r="H112" s="11"/>
      <c r="I112" s="11">
        <f t="shared" si="2"/>
        <v>95911164164</v>
      </c>
      <c r="J112" s="11"/>
      <c r="K112" s="11">
        <v>198019297200</v>
      </c>
      <c r="L112" s="11"/>
      <c r="M112" s="11">
        <f>IFERROR(VLOOKUP(A112,'درآمد ناشی از تغییر قیمت اوراق'!A:Q,17,0),0)</f>
        <v>23852141522</v>
      </c>
      <c r="N112" s="11"/>
      <c r="O112" s="11">
        <f>IFERROR(VLOOKUP(A112,'درآمد ناشی از فروش'!A:Q,17,0),0)</f>
        <v>0</v>
      </c>
      <c r="P112" s="11"/>
      <c r="Q112" s="11">
        <f t="shared" si="3"/>
        <v>221871438722</v>
      </c>
    </row>
    <row r="113" spans="1:17">
      <c r="A113" s="1" t="s">
        <v>154</v>
      </c>
      <c r="C113" s="11">
        <v>33571967442</v>
      </c>
      <c r="D113" s="11"/>
      <c r="E113" s="11">
        <f>IFERROR(VLOOKUP(A113,'درآمد ناشی از تغییر قیمت اوراق'!A:Q,9,0),0)</f>
        <v>8879075523</v>
      </c>
      <c r="F113" s="11"/>
      <c r="G113" s="11">
        <v>0</v>
      </c>
      <c r="H113" s="11"/>
      <c r="I113" s="11">
        <f t="shared" si="2"/>
        <v>42451042965</v>
      </c>
      <c r="J113" s="11"/>
      <c r="K113" s="11">
        <v>367470319629</v>
      </c>
      <c r="L113" s="11"/>
      <c r="M113" s="11">
        <f>IFERROR(VLOOKUP(A113,'درآمد ناشی از تغییر قیمت اوراق'!A:Q,17,0),0)</f>
        <v>-99043728707</v>
      </c>
      <c r="N113" s="11"/>
      <c r="O113" s="11">
        <f>IFERROR(VLOOKUP(A113,'درآمد ناشی از فروش'!A:Q,17,0),0)</f>
        <v>0</v>
      </c>
      <c r="P113" s="11"/>
      <c r="Q113" s="11">
        <f t="shared" si="3"/>
        <v>268426590922</v>
      </c>
    </row>
    <row r="114" spans="1:17">
      <c r="A114" s="1" t="s">
        <v>242</v>
      </c>
      <c r="C114" s="11">
        <v>231908954</v>
      </c>
      <c r="D114" s="11"/>
      <c r="E114" s="11">
        <f>IFERROR(VLOOKUP(A114,'درآمد ناشی از تغییر قیمت اوراق'!A:Q,9,0),0)</f>
        <v>-2024922</v>
      </c>
      <c r="F114" s="11"/>
      <c r="G114" s="11">
        <v>0</v>
      </c>
      <c r="H114" s="11"/>
      <c r="I114" s="11">
        <f t="shared" si="2"/>
        <v>229884032</v>
      </c>
      <c r="J114" s="11"/>
      <c r="K114" s="11">
        <v>744122499</v>
      </c>
      <c r="L114" s="11"/>
      <c r="M114" s="11">
        <f>IFERROR(VLOOKUP(A114,'درآمد ناشی از تغییر قیمت اوراق'!A:Q,17,0),0)</f>
        <v>-192028489</v>
      </c>
      <c r="N114" s="11"/>
      <c r="O114" s="11">
        <f>IFERROR(VLOOKUP(A114,'درآمد ناشی از فروش'!A:Q,17,0),0)</f>
        <v>0</v>
      </c>
      <c r="P114" s="11"/>
      <c r="Q114" s="11">
        <f t="shared" si="3"/>
        <v>552094010</v>
      </c>
    </row>
    <row r="115" spans="1:17">
      <c r="A115" s="1" t="s">
        <v>169</v>
      </c>
      <c r="C115" s="11">
        <v>44933153696</v>
      </c>
      <c r="D115" s="11"/>
      <c r="E115" s="11">
        <f>IFERROR(VLOOKUP(A115,'درآمد ناشی از تغییر قیمت اوراق'!A:Q,9,0),0)</f>
        <v>5342696362</v>
      </c>
      <c r="F115" s="11"/>
      <c r="G115" s="11">
        <v>0</v>
      </c>
      <c r="H115" s="11"/>
      <c r="I115" s="11">
        <f t="shared" si="2"/>
        <v>50275850058</v>
      </c>
      <c r="J115" s="11"/>
      <c r="K115" s="11">
        <v>660027480053</v>
      </c>
      <c r="L115" s="11"/>
      <c r="M115" s="11">
        <f>IFERROR(VLOOKUP(A115,'درآمد ناشی از تغییر قیمت اوراق'!A:Q,17,0),0)</f>
        <v>-30443949152</v>
      </c>
      <c r="N115" s="11"/>
      <c r="O115" s="11">
        <f>IFERROR(VLOOKUP(A115,'درآمد ناشی از فروش'!A:Q,17,0),0)</f>
        <v>0</v>
      </c>
      <c r="P115" s="11"/>
      <c r="Q115" s="11">
        <f t="shared" si="3"/>
        <v>629583530901</v>
      </c>
    </row>
    <row r="116" spans="1:17">
      <c r="A116" s="1" t="s">
        <v>167</v>
      </c>
      <c r="C116" s="11">
        <v>59761094415</v>
      </c>
      <c r="D116" s="11"/>
      <c r="E116" s="11">
        <f>IFERROR(VLOOKUP(A116,'درآمد ناشی از تغییر قیمت اوراق'!A:Q,9,0),0)</f>
        <v>19499935635</v>
      </c>
      <c r="F116" s="11"/>
      <c r="G116" s="11">
        <v>0</v>
      </c>
      <c r="H116" s="11"/>
      <c r="I116" s="11">
        <f t="shared" si="2"/>
        <v>79261030050</v>
      </c>
      <c r="J116" s="11"/>
      <c r="K116" s="11">
        <v>459196386773</v>
      </c>
      <c r="L116" s="11"/>
      <c r="M116" s="11">
        <f>IFERROR(VLOOKUP(A116,'درآمد ناشی از تغییر قیمت اوراق'!A:Q,17,0),0)</f>
        <v>138575090341</v>
      </c>
      <c r="N116" s="11"/>
      <c r="O116" s="11">
        <f>IFERROR(VLOOKUP(A116,'درآمد ناشی از فروش'!A:Q,17,0),0)</f>
        <v>0</v>
      </c>
      <c r="P116" s="11"/>
      <c r="Q116" s="11">
        <f t="shared" si="3"/>
        <v>597771477114</v>
      </c>
    </row>
    <row r="117" spans="1:17">
      <c r="A117" s="1" t="s">
        <v>418</v>
      </c>
      <c r="C117" s="11">
        <v>0</v>
      </c>
      <c r="D117" s="11"/>
      <c r="E117" s="11">
        <f>IFERROR(VLOOKUP(A117,'درآمد ناشی از تغییر قیمت اوراق'!A:Q,9,0),0)</f>
        <v>0</v>
      </c>
      <c r="F117" s="11"/>
      <c r="G117" s="11">
        <v>0</v>
      </c>
      <c r="H117" s="11"/>
      <c r="I117" s="11">
        <f t="shared" si="2"/>
        <v>0</v>
      </c>
      <c r="J117" s="11"/>
      <c r="K117" s="11">
        <v>13658551942</v>
      </c>
      <c r="L117" s="11"/>
      <c r="M117" s="11">
        <f>IFERROR(VLOOKUP(A117,'درآمد ناشی از تغییر قیمت اوراق'!A:Q,17,0),0)</f>
        <v>0</v>
      </c>
      <c r="N117" s="11"/>
      <c r="O117" s="11">
        <f>IFERROR(VLOOKUP(A117,'درآمد ناشی از فروش'!A:Q,17,0),0)</f>
        <v>0</v>
      </c>
      <c r="P117" s="11"/>
      <c r="Q117" s="11">
        <f t="shared" si="3"/>
        <v>13658551942</v>
      </c>
    </row>
    <row r="118" spans="1:17">
      <c r="A118" s="1" t="s">
        <v>96</v>
      </c>
      <c r="C118" s="11">
        <v>0</v>
      </c>
      <c r="D118" s="11"/>
      <c r="E118" s="11">
        <f>IFERROR(VLOOKUP(A118,'درآمد ناشی از تغییر قیمت اوراق'!A:Q,9,0),0)</f>
        <v>0</v>
      </c>
      <c r="F118" s="11"/>
      <c r="G118" s="11">
        <v>0</v>
      </c>
      <c r="H118" s="11"/>
      <c r="I118" s="11">
        <f t="shared" si="2"/>
        <v>0</v>
      </c>
      <c r="J118" s="11"/>
      <c r="K118" s="11">
        <v>0</v>
      </c>
      <c r="L118" s="11"/>
      <c r="M118" s="11">
        <f>IFERROR(VLOOKUP(A118,'درآمد ناشی از تغییر قیمت اوراق'!A:Q,17,0),0)</f>
        <v>397431440342</v>
      </c>
      <c r="N118" s="11"/>
      <c r="O118" s="11">
        <f>IFERROR(VLOOKUP(A118,'درآمد ناشی از فروش'!A:Q,17,0),0)</f>
        <v>0</v>
      </c>
      <c r="P118" s="11"/>
      <c r="Q118" s="11">
        <f t="shared" si="3"/>
        <v>397431440342</v>
      </c>
    </row>
    <row r="119" spans="1:17">
      <c r="A119" s="1" t="s">
        <v>81</v>
      </c>
      <c r="C119" s="11">
        <v>0</v>
      </c>
      <c r="D119" s="11"/>
      <c r="E119" s="11">
        <f>IFERROR(VLOOKUP(A119,'درآمد ناشی از تغییر قیمت اوراق'!A:Q,9,0),0)</f>
        <v>-1434289603</v>
      </c>
      <c r="F119" s="11"/>
      <c r="G119" s="11">
        <v>0</v>
      </c>
      <c r="H119" s="11"/>
      <c r="I119" s="11">
        <f t="shared" si="2"/>
        <v>-1434289603</v>
      </c>
      <c r="J119" s="11"/>
      <c r="K119" s="11">
        <v>0</v>
      </c>
      <c r="L119" s="11"/>
      <c r="M119" s="11">
        <f>IFERROR(VLOOKUP(A119,'درآمد ناشی از تغییر قیمت اوراق'!A:Q,17,0),0)</f>
        <v>195793743439</v>
      </c>
      <c r="N119" s="11"/>
      <c r="O119" s="11">
        <f>IFERROR(VLOOKUP(A119,'درآمد ناشی از فروش'!A:Q,17,0),0)</f>
        <v>0</v>
      </c>
      <c r="P119" s="11"/>
      <c r="Q119" s="11">
        <f t="shared" si="3"/>
        <v>195793743439</v>
      </c>
    </row>
    <row r="120" spans="1:17">
      <c r="A120" s="1" t="s">
        <v>84</v>
      </c>
      <c r="C120" s="11">
        <v>0</v>
      </c>
      <c r="D120" s="11"/>
      <c r="E120" s="11">
        <f>IFERROR(VLOOKUP(A120,'درآمد ناشی از تغییر قیمت اوراق'!A:Q,9,0),0)</f>
        <v>-181690892</v>
      </c>
      <c r="F120" s="11"/>
      <c r="G120" s="11">
        <v>0</v>
      </c>
      <c r="H120" s="11"/>
      <c r="I120" s="11">
        <f t="shared" si="2"/>
        <v>-181690892</v>
      </c>
      <c r="J120" s="11"/>
      <c r="K120" s="11">
        <v>0</v>
      </c>
      <c r="L120" s="11"/>
      <c r="M120" s="11">
        <f>IFERROR(VLOOKUP(A120,'درآمد ناشی از تغییر قیمت اوراق'!A:Q,17,0),0)</f>
        <v>160844920282</v>
      </c>
      <c r="N120" s="11"/>
      <c r="O120" s="11">
        <f>IFERROR(VLOOKUP(A120,'درآمد ناشی از فروش'!A:Q,17,0),0)</f>
        <v>0</v>
      </c>
      <c r="P120" s="11"/>
      <c r="Q120" s="11">
        <f t="shared" si="3"/>
        <v>160844920282</v>
      </c>
    </row>
    <row r="121" spans="1:17">
      <c r="A121" s="1" t="s">
        <v>122</v>
      </c>
      <c r="C121" s="11">
        <v>0</v>
      </c>
      <c r="D121" s="11"/>
      <c r="E121" s="11">
        <f>IFERROR(VLOOKUP(A121,'درآمد ناشی از تغییر قیمت اوراق'!A:Q,9,0),0)</f>
        <v>-356641166</v>
      </c>
      <c r="F121" s="11"/>
      <c r="G121" s="11">
        <v>0</v>
      </c>
      <c r="H121" s="11"/>
      <c r="I121" s="11">
        <f t="shared" si="2"/>
        <v>-356641166</v>
      </c>
      <c r="J121" s="11"/>
      <c r="K121" s="11">
        <v>0</v>
      </c>
      <c r="L121" s="11"/>
      <c r="M121" s="11">
        <f>IFERROR(VLOOKUP(A121,'درآمد ناشی از تغییر قیمت اوراق'!A:Q,17,0),0)</f>
        <v>169611928590</v>
      </c>
      <c r="N121" s="11"/>
      <c r="O121" s="11">
        <f>IFERROR(VLOOKUP(A121,'درآمد ناشی از فروش'!A:Q,17,0),0)</f>
        <v>0</v>
      </c>
      <c r="P121" s="11"/>
      <c r="Q121" s="11">
        <f t="shared" si="3"/>
        <v>169611928590</v>
      </c>
    </row>
    <row r="122" spans="1:17">
      <c r="A122" s="1" t="s">
        <v>205</v>
      </c>
      <c r="C122" s="11">
        <v>0</v>
      </c>
      <c r="D122" s="11"/>
      <c r="E122" s="11">
        <f>IFERROR(VLOOKUP(A122,'درآمد ناشی از تغییر قیمت اوراق'!A:Q,9,0),0)</f>
        <v>53928901653</v>
      </c>
      <c r="F122" s="11"/>
      <c r="G122" s="11">
        <v>0</v>
      </c>
      <c r="H122" s="11"/>
      <c r="I122" s="11">
        <f t="shared" si="2"/>
        <v>53928901653</v>
      </c>
      <c r="J122" s="11"/>
      <c r="K122" s="11">
        <v>0</v>
      </c>
      <c r="L122" s="11"/>
      <c r="M122" s="11">
        <f>IFERROR(VLOOKUP(A122,'درآمد ناشی از تغییر قیمت اوراق'!A:Q,17,0),0)</f>
        <v>266548265493</v>
      </c>
      <c r="N122" s="11"/>
      <c r="O122" s="11">
        <f>IFERROR(VLOOKUP(A122,'درآمد ناشی از فروش'!A:Q,17,0),0)</f>
        <v>0</v>
      </c>
      <c r="P122" s="11"/>
      <c r="Q122" s="11">
        <f t="shared" si="3"/>
        <v>266548265493</v>
      </c>
    </row>
    <row r="123" spans="1:17">
      <c r="A123" s="1" t="s">
        <v>202</v>
      </c>
      <c r="C123" s="11">
        <v>0</v>
      </c>
      <c r="D123" s="11"/>
      <c r="E123" s="11">
        <f>IFERROR(VLOOKUP(A123,'درآمد ناشی از تغییر قیمت اوراق'!A:Q,9,0),0)</f>
        <v>67198597768</v>
      </c>
      <c r="F123" s="11"/>
      <c r="G123" s="11">
        <v>0</v>
      </c>
      <c r="H123" s="11"/>
      <c r="I123" s="11">
        <f t="shared" si="2"/>
        <v>67198597768</v>
      </c>
      <c r="J123" s="11"/>
      <c r="K123" s="11">
        <v>0</v>
      </c>
      <c r="L123" s="11"/>
      <c r="M123" s="11">
        <f>IFERROR(VLOOKUP(A123,'درآمد ناشی از تغییر قیمت اوراق'!A:Q,17,0),0)</f>
        <v>244011669109</v>
      </c>
      <c r="N123" s="11"/>
      <c r="O123" s="11">
        <f>IFERROR(VLOOKUP(A123,'درآمد ناشی از فروش'!A:Q,17,0),0)</f>
        <v>0</v>
      </c>
      <c r="P123" s="11"/>
      <c r="Q123" s="11">
        <f t="shared" si="3"/>
        <v>244011669109</v>
      </c>
    </row>
    <row r="124" spans="1:17">
      <c r="A124" s="1" t="s">
        <v>93</v>
      </c>
      <c r="C124" s="11">
        <v>0</v>
      </c>
      <c r="D124" s="11"/>
      <c r="E124" s="11">
        <f>IFERROR(VLOOKUP(A124,'درآمد ناشی از تغییر قیمت اوراق'!A:Q,9,0),0)</f>
        <v>180323658556</v>
      </c>
      <c r="F124" s="11"/>
      <c r="G124" s="11">
        <v>0</v>
      </c>
      <c r="H124" s="11"/>
      <c r="I124" s="11">
        <f t="shared" si="2"/>
        <v>180323658556</v>
      </c>
      <c r="J124" s="11"/>
      <c r="K124" s="11">
        <v>0</v>
      </c>
      <c r="L124" s="11"/>
      <c r="M124" s="11">
        <f>IFERROR(VLOOKUP(A124,'درآمد ناشی از تغییر قیمت اوراق'!A:Q,17,0),0)</f>
        <v>1346397542607</v>
      </c>
      <c r="N124" s="11"/>
      <c r="O124" s="11">
        <f>IFERROR(VLOOKUP(A124,'درآمد ناشی از فروش'!A:Q,17,0),0)</f>
        <v>0</v>
      </c>
      <c r="P124" s="11"/>
      <c r="Q124" s="11">
        <f t="shared" si="3"/>
        <v>1346397542607</v>
      </c>
    </row>
    <row r="125" spans="1:17">
      <c r="A125" s="1" t="s">
        <v>203</v>
      </c>
      <c r="C125" s="11">
        <v>0</v>
      </c>
      <c r="D125" s="11"/>
      <c r="E125" s="11">
        <f>IFERROR(VLOOKUP(A125,'درآمد ناشی از تغییر قیمت اوراق'!A:Q,9,0),0)</f>
        <v>137745006783</v>
      </c>
      <c r="F125" s="11"/>
      <c r="G125" s="11">
        <v>0</v>
      </c>
      <c r="H125" s="11"/>
      <c r="I125" s="11">
        <f t="shared" si="2"/>
        <v>137745006783</v>
      </c>
      <c r="J125" s="11"/>
      <c r="K125" s="11">
        <v>0</v>
      </c>
      <c r="L125" s="11"/>
      <c r="M125" s="11">
        <f>IFERROR(VLOOKUP(A125,'درآمد ناشی از تغییر قیمت اوراق'!A:Q,17,0),0)</f>
        <v>513196998870</v>
      </c>
      <c r="N125" s="11"/>
      <c r="O125" s="11">
        <f>IFERROR(VLOOKUP(A125,'درآمد ناشی از فروش'!A:Q,17,0),0)</f>
        <v>0</v>
      </c>
      <c r="P125" s="11"/>
      <c r="Q125" s="11">
        <f t="shared" si="3"/>
        <v>513196998870</v>
      </c>
    </row>
    <row r="126" spans="1:17">
      <c r="A126" s="1" t="s">
        <v>56</v>
      </c>
      <c r="C126" s="11">
        <v>0</v>
      </c>
      <c r="D126" s="11"/>
      <c r="E126" s="11">
        <f>IFERROR(VLOOKUP(A126,'درآمد ناشی از تغییر قیمت اوراق'!A:Q,9,0),0)</f>
        <v>58031578311</v>
      </c>
      <c r="F126" s="11"/>
      <c r="G126" s="11">
        <v>0</v>
      </c>
      <c r="H126" s="11"/>
      <c r="I126" s="11">
        <f t="shared" si="2"/>
        <v>58031578311</v>
      </c>
      <c r="J126" s="11"/>
      <c r="K126" s="11">
        <v>0</v>
      </c>
      <c r="L126" s="11"/>
      <c r="M126" s="11">
        <f>IFERROR(VLOOKUP(A126,'درآمد ناشی از تغییر قیمت اوراق'!A:Q,17,0),0)</f>
        <v>307903011028</v>
      </c>
      <c r="N126" s="11"/>
      <c r="O126" s="11">
        <f>IFERROR(VLOOKUP(A126,'درآمد ناشی از فروش'!A:Q,17,0),0)</f>
        <v>0</v>
      </c>
      <c r="P126" s="11"/>
      <c r="Q126" s="11">
        <f t="shared" si="3"/>
        <v>307903011028</v>
      </c>
    </row>
    <row r="127" spans="1:17">
      <c r="A127" s="1" t="s">
        <v>204</v>
      </c>
      <c r="C127" s="11">
        <v>0</v>
      </c>
      <c r="D127" s="11"/>
      <c r="E127" s="11">
        <f>IFERROR(VLOOKUP(A127,'درآمد ناشی از تغییر قیمت اوراق'!A:Q,9,0),0)</f>
        <v>24415203875</v>
      </c>
      <c r="F127" s="11"/>
      <c r="G127" s="11">
        <v>0</v>
      </c>
      <c r="H127" s="11"/>
      <c r="I127" s="11">
        <f t="shared" si="2"/>
        <v>24415203875</v>
      </c>
      <c r="J127" s="11"/>
      <c r="K127" s="11">
        <v>0</v>
      </c>
      <c r="L127" s="11"/>
      <c r="M127" s="11">
        <f>IFERROR(VLOOKUP(A127,'درآمد ناشی از تغییر قیمت اوراق'!A:Q,17,0),0)</f>
        <v>70293944693</v>
      </c>
      <c r="N127" s="11"/>
      <c r="O127" s="11">
        <f>IFERROR(VLOOKUP(A127,'درآمد ناشی از فروش'!A:Q,17,0),0)</f>
        <v>0</v>
      </c>
      <c r="P127" s="11"/>
      <c r="Q127" s="11">
        <f t="shared" si="3"/>
        <v>70293944693</v>
      </c>
    </row>
    <row r="128" spans="1:17">
      <c r="A128" s="1" t="s">
        <v>115</v>
      </c>
      <c r="C128" s="11">
        <v>0</v>
      </c>
      <c r="D128" s="11"/>
      <c r="E128" s="11">
        <f>IFERROR(VLOOKUP(A128,'درآمد ناشی از تغییر قیمت اوراق'!A:Q,9,0),0)</f>
        <v>3009875680</v>
      </c>
      <c r="F128" s="11"/>
      <c r="G128" s="11">
        <v>0</v>
      </c>
      <c r="H128" s="11"/>
      <c r="I128" s="11">
        <f t="shared" si="2"/>
        <v>3009875680</v>
      </c>
      <c r="J128" s="11"/>
      <c r="K128" s="11">
        <v>0</v>
      </c>
      <c r="L128" s="11"/>
      <c r="M128" s="11">
        <f>IFERROR(VLOOKUP(A128,'درآمد ناشی از تغییر قیمت اوراق'!A:Q,17,0),0)</f>
        <v>3130830294</v>
      </c>
      <c r="N128" s="11"/>
      <c r="O128" s="11">
        <f>IFERROR(VLOOKUP(A128,'درآمد ناشی از فروش'!A:Q,17,0),0)</f>
        <v>0</v>
      </c>
      <c r="P128" s="11"/>
      <c r="Q128" s="11">
        <f t="shared" si="3"/>
        <v>3130830294</v>
      </c>
    </row>
    <row r="129" spans="1:17">
      <c r="A129" s="1" t="s">
        <v>198</v>
      </c>
      <c r="C129" s="11">
        <v>0</v>
      </c>
      <c r="D129" s="11"/>
      <c r="E129" s="11">
        <f>IFERROR(VLOOKUP(A129,'درآمد ناشی از تغییر قیمت اوراق'!A:Q,9,0),0)</f>
        <v>29808267485</v>
      </c>
      <c r="F129" s="11"/>
      <c r="G129" s="11">
        <v>0</v>
      </c>
      <c r="H129" s="11"/>
      <c r="I129" s="11">
        <f t="shared" si="2"/>
        <v>29808267485</v>
      </c>
      <c r="J129" s="11"/>
      <c r="K129" s="11">
        <v>0</v>
      </c>
      <c r="L129" s="11"/>
      <c r="M129" s="11">
        <f>IFERROR(VLOOKUP(A129,'درآمد ناشی از تغییر قیمت اوراق'!A:Q,17,0),0)</f>
        <v>106541730670</v>
      </c>
      <c r="N129" s="11"/>
      <c r="O129" s="11">
        <f>IFERROR(VLOOKUP(A129,'درآمد ناشی از فروش'!A:Q,17,0),0)</f>
        <v>0</v>
      </c>
      <c r="P129" s="11"/>
      <c r="Q129" s="11">
        <f t="shared" si="3"/>
        <v>106541730670</v>
      </c>
    </row>
    <row r="130" spans="1:17">
      <c r="A130" s="1" t="s">
        <v>130</v>
      </c>
      <c r="C130" s="11">
        <v>0</v>
      </c>
      <c r="D130" s="11"/>
      <c r="E130" s="11">
        <f>IFERROR(VLOOKUP(A130,'درآمد ناشی از تغییر قیمت اوراق'!A:Q,9,0),0)</f>
        <v>871404147</v>
      </c>
      <c r="F130" s="11"/>
      <c r="G130" s="11">
        <v>0</v>
      </c>
      <c r="H130" s="11"/>
      <c r="I130" s="11">
        <f t="shared" si="2"/>
        <v>871404147</v>
      </c>
      <c r="J130" s="11"/>
      <c r="K130" s="11">
        <v>0</v>
      </c>
      <c r="L130" s="11"/>
      <c r="M130" s="11">
        <f>IFERROR(VLOOKUP(A130,'درآمد ناشی از تغییر قیمت اوراق'!A:Q,17,0),0)</f>
        <v>1125946971</v>
      </c>
      <c r="N130" s="11"/>
      <c r="O130" s="11">
        <f>IFERROR(VLOOKUP(A130,'درآمد ناشی از فروش'!A:Q,17,0),0)</f>
        <v>0</v>
      </c>
      <c r="P130" s="11"/>
      <c r="Q130" s="11">
        <f t="shared" si="3"/>
        <v>1125946971</v>
      </c>
    </row>
    <row r="131" spans="1:17">
      <c r="A131" s="1" t="s">
        <v>111</v>
      </c>
      <c r="C131" s="11">
        <v>0</v>
      </c>
      <c r="D131" s="11"/>
      <c r="E131" s="11">
        <f>IFERROR(VLOOKUP(A131,'درآمد ناشی از تغییر قیمت اوراق'!A:Q,9,0),0)</f>
        <v>4136472939</v>
      </c>
      <c r="F131" s="11"/>
      <c r="G131" s="11">
        <v>0</v>
      </c>
      <c r="H131" s="11"/>
      <c r="I131" s="11">
        <f t="shared" si="2"/>
        <v>4136472939</v>
      </c>
      <c r="J131" s="11"/>
      <c r="K131" s="11">
        <v>0</v>
      </c>
      <c r="L131" s="11"/>
      <c r="M131" s="11">
        <f>IFERROR(VLOOKUP(A131,'درآمد ناشی از تغییر قیمت اوراق'!A:Q,17,0),0)</f>
        <v>4107755539</v>
      </c>
      <c r="N131" s="11"/>
      <c r="O131" s="11">
        <f>IFERROR(VLOOKUP(A131,'درآمد ناشی از فروش'!A:Q,17,0),0)</f>
        <v>0</v>
      </c>
      <c r="P131" s="11"/>
      <c r="Q131" s="11">
        <f t="shared" si="3"/>
        <v>4107755539</v>
      </c>
    </row>
    <row r="132" spans="1:17">
      <c r="A132" s="1" t="s">
        <v>125</v>
      </c>
      <c r="C132" s="11">
        <v>0</v>
      </c>
      <c r="D132" s="11"/>
      <c r="E132" s="11">
        <f>IFERROR(VLOOKUP(A132,'درآمد ناشی از تغییر قیمت اوراق'!A:Q,9,0),0)</f>
        <v>3496663357</v>
      </c>
      <c r="F132" s="11"/>
      <c r="G132" s="11">
        <v>0</v>
      </c>
      <c r="H132" s="11"/>
      <c r="I132" s="11">
        <f t="shared" si="2"/>
        <v>3496663357</v>
      </c>
      <c r="J132" s="11"/>
      <c r="K132" s="11">
        <v>0</v>
      </c>
      <c r="L132" s="11"/>
      <c r="M132" s="11">
        <f>IFERROR(VLOOKUP(A132,'درآمد ناشی از تغییر قیمت اوراق'!A:Q,17,0),0)</f>
        <v>3452828114</v>
      </c>
      <c r="N132" s="11"/>
      <c r="O132" s="11">
        <f>IFERROR(VLOOKUP(A132,'درآمد ناشی از فروش'!A:Q,17,0),0)</f>
        <v>0</v>
      </c>
      <c r="P132" s="11"/>
      <c r="Q132" s="11">
        <f t="shared" si="3"/>
        <v>3452828114</v>
      </c>
    </row>
    <row r="133" spans="1:17">
      <c r="A133" s="1" t="s">
        <v>99</v>
      </c>
      <c r="C133" s="11">
        <v>0</v>
      </c>
      <c r="D133" s="11"/>
      <c r="E133" s="11">
        <f>IFERROR(VLOOKUP(A133,'درآمد ناشی از تغییر قیمت اوراق'!A:Q,9,0),0)</f>
        <v>20623633843</v>
      </c>
      <c r="F133" s="11"/>
      <c r="G133" s="11">
        <v>0</v>
      </c>
      <c r="H133" s="11"/>
      <c r="I133" s="11">
        <f t="shared" si="2"/>
        <v>20623633843</v>
      </c>
      <c r="J133" s="11"/>
      <c r="K133" s="11">
        <v>0</v>
      </c>
      <c r="L133" s="11"/>
      <c r="M133" s="11">
        <f>IFERROR(VLOOKUP(A133,'درآمد ناشی از تغییر قیمت اوراق'!A:Q,17,0),0)</f>
        <v>171837662059</v>
      </c>
      <c r="N133" s="11"/>
      <c r="O133" s="11">
        <f>IFERROR(VLOOKUP(A133,'درآمد ناشی از فروش'!A:Q,17,0),0)</f>
        <v>0</v>
      </c>
      <c r="P133" s="11"/>
      <c r="Q133" s="11">
        <f t="shared" si="3"/>
        <v>171837662059</v>
      </c>
    </row>
    <row r="134" spans="1:17">
      <c r="A134" s="1" t="s">
        <v>119</v>
      </c>
      <c r="C134" s="11">
        <v>0</v>
      </c>
      <c r="D134" s="11"/>
      <c r="E134" s="11">
        <f>IFERROR(VLOOKUP(A134,'درآمد ناشی از تغییر قیمت اوراق'!A:Q,9,0),0)</f>
        <v>20125990514</v>
      </c>
      <c r="F134" s="11"/>
      <c r="G134" s="11">
        <v>0</v>
      </c>
      <c r="H134" s="11"/>
      <c r="I134" s="11">
        <f t="shared" si="2"/>
        <v>20125990514</v>
      </c>
      <c r="J134" s="11"/>
      <c r="K134" s="11">
        <v>0</v>
      </c>
      <c r="L134" s="11"/>
      <c r="M134" s="11">
        <f>IFERROR(VLOOKUP(A134,'درآمد ناشی از تغییر قیمت اوراق'!A:Q,17,0),0)</f>
        <v>22937940947</v>
      </c>
      <c r="N134" s="11"/>
      <c r="O134" s="11">
        <f>IFERROR(VLOOKUP(A134,'درآمد ناشی از فروش'!A:Q,17,0),0)</f>
        <v>0</v>
      </c>
      <c r="P134" s="11"/>
      <c r="Q134" s="11">
        <f t="shared" si="3"/>
        <v>22937940947</v>
      </c>
    </row>
    <row r="135" spans="1:17">
      <c r="A135" s="1" t="s">
        <v>127</v>
      </c>
      <c r="C135" s="11">
        <v>0</v>
      </c>
      <c r="D135" s="11"/>
      <c r="E135" s="11">
        <f>IFERROR(VLOOKUP(A135,'درآمد ناشی از تغییر قیمت اوراق'!A:Q,9,0),0)</f>
        <v>31323792142</v>
      </c>
      <c r="F135" s="11"/>
      <c r="G135" s="11">
        <v>0</v>
      </c>
      <c r="H135" s="11"/>
      <c r="I135" s="11">
        <f t="shared" si="2"/>
        <v>31323792142</v>
      </c>
      <c r="J135" s="11"/>
      <c r="K135" s="11">
        <v>0</v>
      </c>
      <c r="L135" s="11"/>
      <c r="M135" s="11">
        <f>IFERROR(VLOOKUP(A135,'درآمد ناشی از تغییر قیمت اوراق'!A:Q,17,0),0)</f>
        <v>197187772481</v>
      </c>
      <c r="N135" s="11"/>
      <c r="O135" s="11">
        <f>IFERROR(VLOOKUP(A135,'درآمد ناشی از فروش'!A:Q,17,0),0)</f>
        <v>0</v>
      </c>
      <c r="P135" s="11"/>
      <c r="Q135" s="11">
        <f t="shared" si="3"/>
        <v>197187772481</v>
      </c>
    </row>
    <row r="136" spans="1:17">
      <c r="A136" s="1" t="s">
        <v>192</v>
      </c>
      <c r="C136" s="11">
        <v>0</v>
      </c>
      <c r="D136" s="11"/>
      <c r="E136" s="11">
        <f>IFERROR(VLOOKUP(A136,'درآمد ناشی از تغییر قیمت اوراق'!A:Q,9,0),0)</f>
        <v>30302887029</v>
      </c>
      <c r="F136" s="11"/>
      <c r="G136" s="11">
        <v>0</v>
      </c>
      <c r="H136" s="11"/>
      <c r="I136" s="11">
        <f t="shared" si="2"/>
        <v>30302887029</v>
      </c>
      <c r="J136" s="11"/>
      <c r="K136" s="11">
        <v>0</v>
      </c>
      <c r="L136" s="11"/>
      <c r="M136" s="11">
        <f>IFERROR(VLOOKUP(A136,'درآمد ناشی از تغییر قیمت اوراق'!A:Q,17,0),0)</f>
        <v>109698252482</v>
      </c>
      <c r="N136" s="11"/>
      <c r="O136" s="11">
        <f>IFERROR(VLOOKUP(A136,'درآمد ناشی از فروش'!A:Q,17,0),0)</f>
        <v>0</v>
      </c>
      <c r="P136" s="11"/>
      <c r="Q136" s="11">
        <f t="shared" si="3"/>
        <v>109698252482</v>
      </c>
    </row>
    <row r="137" spans="1:17">
      <c r="A137" s="1" t="s">
        <v>90</v>
      </c>
      <c r="C137" s="11">
        <v>0</v>
      </c>
      <c r="D137" s="11"/>
      <c r="E137" s="11">
        <f>IFERROR(VLOOKUP(A137,'درآمد ناشی از تغییر قیمت اوراق'!A:Q,9,0),0)</f>
        <v>121641468610</v>
      </c>
      <c r="F137" s="11"/>
      <c r="G137" s="11">
        <v>0</v>
      </c>
      <c r="H137" s="11"/>
      <c r="I137" s="11">
        <f t="shared" ref="I137" si="4">C137+E137+G137</f>
        <v>121641468610</v>
      </c>
      <c r="J137" s="11"/>
      <c r="K137" s="11">
        <v>0</v>
      </c>
      <c r="L137" s="11"/>
      <c r="M137" s="11">
        <f>IFERROR(VLOOKUP(A137,'درآمد ناشی از تغییر قیمت اوراق'!A:Q,17,0),0)</f>
        <v>1094173970390</v>
      </c>
      <c r="N137" s="11"/>
      <c r="O137" s="11">
        <f>IFERROR(VLOOKUP(A137,'درآمد ناشی از فروش'!A:Q,17,0),0)</f>
        <v>0</v>
      </c>
      <c r="P137" s="11"/>
      <c r="Q137" s="11">
        <f t="shared" ref="Q137:Q138" si="5">K137+M137+O137</f>
        <v>1094173970390</v>
      </c>
    </row>
    <row r="138" spans="1:17">
      <c r="A138" s="1" t="s">
        <v>32</v>
      </c>
      <c r="C138" s="11">
        <v>252619000000</v>
      </c>
      <c r="D138" s="11"/>
      <c r="E138" s="11">
        <v>0</v>
      </c>
      <c r="F138" s="11"/>
      <c r="G138" s="11">
        <v>0</v>
      </c>
      <c r="H138" s="11"/>
      <c r="I138" s="11">
        <f>C138+E138+G138</f>
        <v>252619000000</v>
      </c>
      <c r="J138" s="11"/>
      <c r="K138" s="11">
        <v>252619000000</v>
      </c>
      <c r="L138" s="11"/>
      <c r="M138" s="11">
        <v>0</v>
      </c>
      <c r="N138" s="11"/>
      <c r="O138" s="11">
        <f>IFERROR(VLOOKUP(A138,'درآمد ناشی از فروش'!A:Q,17,0),0)</f>
        <v>0</v>
      </c>
      <c r="P138" s="11"/>
      <c r="Q138" s="11">
        <f t="shared" si="5"/>
        <v>252619000000</v>
      </c>
    </row>
    <row r="139" spans="1:17" ht="22.5" thickBot="1">
      <c r="C139" s="4">
        <f>SUM(C8:C138)</f>
        <v>2582244736508</v>
      </c>
      <c r="E139" s="4">
        <f>SUM(E8:E138)</f>
        <v>1886588568225</v>
      </c>
      <c r="G139" s="4">
        <f>SUM(G8:G138)</f>
        <v>1646773973033</v>
      </c>
      <c r="I139" s="4">
        <f>SUM(I8:I138)</f>
        <v>6115607277766</v>
      </c>
      <c r="K139" s="4">
        <f>SUM(K8:K138)</f>
        <v>20546261601965</v>
      </c>
      <c r="M139" s="4">
        <f>SUM(M8:M138)</f>
        <v>10921500524918</v>
      </c>
      <c r="O139" s="4">
        <f>SUM(O8:O138)</f>
        <v>6282969659757</v>
      </c>
      <c r="Q139" s="4">
        <f>SUM(Q8:Q138)</f>
        <v>37750731786640</v>
      </c>
    </row>
    <row r="140" spans="1:17" ht="22.5" thickTop="1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0"/>
  <sheetViews>
    <sheetView rightToLeft="1" workbookViewId="0">
      <selection activeCell="I13" sqref="I13"/>
    </sheetView>
  </sheetViews>
  <sheetFormatPr defaultRowHeight="21.75"/>
  <cols>
    <col min="1" max="1" width="25.28515625" style="1" bestFit="1" customWidth="1"/>
    <col min="2" max="2" width="1" style="1" customWidth="1"/>
    <col min="3" max="3" width="22.285156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35.7109375" style="1" bestFit="1" customWidth="1"/>
    <col min="8" max="8" width="1" style="1" customWidth="1"/>
    <col min="9" max="9" width="41.140625" style="1" bestFit="1" customWidth="1"/>
    <col min="10" max="10" width="1" style="1" customWidth="1"/>
    <col min="11" max="11" width="35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2.5">
      <c r="A3" s="13" t="s">
        <v>375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2.5">
      <c r="A6" s="15" t="s">
        <v>526</v>
      </c>
      <c r="B6" s="15" t="s">
        <v>526</v>
      </c>
      <c r="C6" s="15" t="s">
        <v>526</v>
      </c>
      <c r="E6" s="15" t="s">
        <v>377</v>
      </c>
      <c r="F6" s="15" t="s">
        <v>377</v>
      </c>
      <c r="G6" s="15" t="s">
        <v>377</v>
      </c>
      <c r="I6" s="15" t="s">
        <v>378</v>
      </c>
      <c r="J6" s="15" t="s">
        <v>378</v>
      </c>
      <c r="K6" s="15" t="s">
        <v>378</v>
      </c>
    </row>
    <row r="7" spans="1:11" ht="22.5">
      <c r="A7" s="16" t="s">
        <v>527</v>
      </c>
      <c r="C7" s="16" t="s">
        <v>339</v>
      </c>
      <c r="E7" s="16" t="s">
        <v>528</v>
      </c>
      <c r="G7" s="16" t="s">
        <v>529</v>
      </c>
      <c r="I7" s="16" t="s">
        <v>528</v>
      </c>
      <c r="K7" s="16" t="s">
        <v>529</v>
      </c>
    </row>
    <row r="8" spans="1:11">
      <c r="A8" s="1" t="s">
        <v>345</v>
      </c>
      <c r="C8" s="1" t="s">
        <v>346</v>
      </c>
      <c r="E8" s="3">
        <v>2515192</v>
      </c>
      <c r="G8" s="5">
        <f>E8/$E$19</f>
        <v>1.0093798406168759E-5</v>
      </c>
      <c r="I8" s="3">
        <v>24109155106</v>
      </c>
      <c r="K8" s="5">
        <f>I8/$I$19</f>
        <v>1.8109772170897737E-2</v>
      </c>
    </row>
    <row r="9" spans="1:11">
      <c r="A9" s="1" t="s">
        <v>349</v>
      </c>
      <c r="C9" s="1" t="s">
        <v>350</v>
      </c>
      <c r="E9" s="3">
        <v>49821499</v>
      </c>
      <c r="G9" s="5">
        <f t="shared" ref="G9:G18" si="0">E9/$E$19</f>
        <v>1.9994026984784398E-4</v>
      </c>
      <c r="I9" s="3">
        <v>15563777274</v>
      </c>
      <c r="K9" s="5">
        <f t="shared" ref="K9:K18" si="1">I9/$I$19</f>
        <v>1.169084770127804E-2</v>
      </c>
    </row>
    <row r="10" spans="1:11">
      <c r="A10" s="1" t="s">
        <v>352</v>
      </c>
      <c r="C10" s="1" t="s">
        <v>353</v>
      </c>
      <c r="E10" s="3">
        <v>10168856336</v>
      </c>
      <c r="G10" s="5">
        <f t="shared" si="0"/>
        <v>4.0808966423587494E-2</v>
      </c>
      <c r="I10" s="3">
        <v>210832785637</v>
      </c>
      <c r="K10" s="5">
        <f t="shared" si="1"/>
        <v>0.15836862375536248</v>
      </c>
    </row>
    <row r="11" spans="1:11">
      <c r="A11" s="1" t="s">
        <v>352</v>
      </c>
      <c r="C11" s="1" t="s">
        <v>355</v>
      </c>
      <c r="E11" s="3">
        <v>20988117698</v>
      </c>
      <c r="G11" s="5">
        <f t="shared" si="0"/>
        <v>8.42280943039556E-2</v>
      </c>
      <c r="I11" s="3">
        <v>236088114257</v>
      </c>
      <c r="K11" s="5">
        <f t="shared" si="1"/>
        <v>0.17733935273356416</v>
      </c>
    </row>
    <row r="12" spans="1:11">
      <c r="A12" s="1" t="s">
        <v>352</v>
      </c>
      <c r="C12" s="1" t="s">
        <v>357</v>
      </c>
      <c r="E12" s="3">
        <v>61150684931</v>
      </c>
      <c r="G12" s="5">
        <f t="shared" si="0"/>
        <v>0.24540579251709441</v>
      </c>
      <c r="I12" s="3">
        <v>687863013683</v>
      </c>
      <c r="K12" s="5">
        <f t="shared" si="1"/>
        <v>0.51669344727414701</v>
      </c>
    </row>
    <row r="13" spans="1:11">
      <c r="A13" s="1" t="s">
        <v>359</v>
      </c>
      <c r="C13" s="1" t="s">
        <v>360</v>
      </c>
      <c r="E13" s="3">
        <v>29589041070</v>
      </c>
      <c r="G13" s="5">
        <f t="shared" si="0"/>
        <v>0.11874473821180567</v>
      </c>
      <c r="I13" s="3">
        <v>29589041070</v>
      </c>
      <c r="K13" s="5">
        <f t="shared" si="1"/>
        <v>2.2226029496972294E-2</v>
      </c>
    </row>
    <row r="14" spans="1:11">
      <c r="A14" s="1" t="s">
        <v>362</v>
      </c>
      <c r="C14" s="1" t="s">
        <v>363</v>
      </c>
      <c r="E14" s="3">
        <v>25643835594</v>
      </c>
      <c r="G14" s="5">
        <f t="shared" si="0"/>
        <v>0.10291210645023158</v>
      </c>
      <c r="I14" s="3">
        <v>25643835594</v>
      </c>
      <c r="K14" s="5">
        <f t="shared" si="1"/>
        <v>1.9262558897375989E-2</v>
      </c>
    </row>
    <row r="15" spans="1:11">
      <c r="A15" s="1" t="s">
        <v>359</v>
      </c>
      <c r="C15" s="1" t="s">
        <v>366</v>
      </c>
      <c r="E15" s="3">
        <v>34027397242</v>
      </c>
      <c r="G15" s="5">
        <f t="shared" si="0"/>
        <v>0.13655644898972755</v>
      </c>
      <c r="I15" s="3">
        <v>34027397242</v>
      </c>
      <c r="K15" s="5">
        <f t="shared" si="1"/>
        <v>2.5559933930156448E-2</v>
      </c>
    </row>
    <row r="16" spans="1:11">
      <c r="A16" s="1" t="s">
        <v>362</v>
      </c>
      <c r="C16" s="1" t="s">
        <v>368</v>
      </c>
      <c r="E16" s="3">
        <v>28109589026</v>
      </c>
      <c r="G16" s="5">
        <f t="shared" si="0"/>
        <v>0.11280750133934014</v>
      </c>
      <c r="I16" s="3">
        <v>28109589026</v>
      </c>
      <c r="K16" s="5">
        <f t="shared" si="1"/>
        <v>2.1114728029259674E-2</v>
      </c>
    </row>
    <row r="17" spans="1:11">
      <c r="A17" s="1" t="s">
        <v>369</v>
      </c>
      <c r="C17" s="1" t="s">
        <v>370</v>
      </c>
      <c r="E17" s="3">
        <v>35506849302</v>
      </c>
      <c r="G17" s="5">
        <f t="shared" si="0"/>
        <v>0.14249368592640319</v>
      </c>
      <c r="I17" s="3">
        <v>35506849302</v>
      </c>
      <c r="K17" s="5">
        <f t="shared" si="1"/>
        <v>2.6671235409887587E-2</v>
      </c>
    </row>
    <row r="18" spans="1:11">
      <c r="A18" s="1" t="s">
        <v>372</v>
      </c>
      <c r="C18" s="1" t="s">
        <v>373</v>
      </c>
      <c r="E18" s="3">
        <v>3945205478</v>
      </c>
      <c r="G18" s="5">
        <f t="shared" si="0"/>
        <v>1.5832631769600355E-2</v>
      </c>
      <c r="I18" s="3">
        <v>3945205478</v>
      </c>
      <c r="K18" s="5">
        <f t="shared" si="1"/>
        <v>2.9634706010986207E-3</v>
      </c>
    </row>
    <row r="19" spans="1:11" ht="22.5" thickBot="1">
      <c r="E19" s="4">
        <f>SUM(E8:E18)</f>
        <v>249181913368</v>
      </c>
      <c r="G19" s="6">
        <f>SUM(G8:G18)</f>
        <v>0.99999999999999989</v>
      </c>
      <c r="I19" s="4">
        <f>SUM(I8:I18)</f>
        <v>1331278763669</v>
      </c>
      <c r="K19" s="6">
        <f>SUM(K8:K18)</f>
        <v>0.99999999999999989</v>
      </c>
    </row>
    <row r="20" spans="1:11" ht="22.5" thickTop="1"/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:C19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G5" sqref="G5"/>
    </sheetView>
  </sheetViews>
  <sheetFormatPr defaultRowHeight="21.75"/>
  <cols>
    <col min="1" max="1" width="25.85546875" style="1" bestFit="1" customWidth="1"/>
    <col min="2" max="2" width="1" style="1" customWidth="1"/>
    <col min="3" max="3" width="9.855468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>
      <c r="A2" s="13" t="s">
        <v>0</v>
      </c>
      <c r="B2" s="13"/>
      <c r="C2" s="13"/>
      <c r="D2" s="13"/>
      <c r="E2" s="13"/>
    </row>
    <row r="3" spans="1:5" ht="22.5">
      <c r="A3" s="13" t="s">
        <v>375</v>
      </c>
      <c r="B3" s="13"/>
      <c r="C3" s="13"/>
      <c r="D3" s="13"/>
      <c r="E3" s="13"/>
    </row>
    <row r="4" spans="1:5" ht="22.5">
      <c r="A4" s="13" t="s">
        <v>2</v>
      </c>
      <c r="B4" s="13"/>
      <c r="C4" s="13"/>
      <c r="D4" s="13"/>
      <c r="E4" s="13"/>
    </row>
    <row r="5" spans="1:5" ht="22.5">
      <c r="E5" s="8" t="s">
        <v>559</v>
      </c>
    </row>
    <row r="6" spans="1:5" ht="22.5">
      <c r="A6" s="13" t="s">
        <v>530</v>
      </c>
      <c r="C6" s="15" t="s">
        <v>377</v>
      </c>
      <c r="E6" s="15" t="s">
        <v>560</v>
      </c>
    </row>
    <row r="7" spans="1:5" ht="22.5">
      <c r="A7" s="15" t="s">
        <v>530</v>
      </c>
      <c r="C7" s="16" t="s">
        <v>342</v>
      </c>
      <c r="E7" s="16" t="s">
        <v>342</v>
      </c>
    </row>
    <row r="8" spans="1:5">
      <c r="A8" s="10" t="s">
        <v>562</v>
      </c>
      <c r="C8" s="3">
        <v>0</v>
      </c>
      <c r="E8" s="3">
        <v>8486637121</v>
      </c>
    </row>
    <row r="9" spans="1:5">
      <c r="A9" s="10" t="s">
        <v>561</v>
      </c>
      <c r="C9" s="3">
        <v>0</v>
      </c>
      <c r="E9" s="3">
        <v>360609078</v>
      </c>
    </row>
    <row r="10" spans="1:5" ht="23.25" thickBot="1">
      <c r="A10" s="12" t="s">
        <v>384</v>
      </c>
      <c r="C10" s="4">
        <v>0</v>
      </c>
      <c r="E10" s="4">
        <f>SUM(E8:E9)</f>
        <v>8847246199</v>
      </c>
    </row>
    <row r="11" spans="1:5" ht="22.5" thickTop="1"/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2"/>
  <sheetViews>
    <sheetView rightToLeft="1" tabSelected="1" workbookViewId="0">
      <selection activeCell="K12" sqref="K12"/>
    </sheetView>
  </sheetViews>
  <sheetFormatPr defaultRowHeight="21.75"/>
  <cols>
    <col min="1" max="1" width="35.1406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3.8554687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11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19" style="1" bestFit="1" customWidth="1"/>
    <col min="22" max="22" width="1" style="1" customWidth="1"/>
    <col min="23" max="23" width="23.85546875" style="1" bestFit="1" customWidth="1"/>
    <col min="24" max="24" width="1" style="1" customWidth="1"/>
    <col min="25" max="25" width="30.57031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2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5" ht="22.5">
      <c r="A6" s="13" t="s">
        <v>3</v>
      </c>
      <c r="C6" s="15" t="s">
        <v>4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2.5">
      <c r="A7" s="13" t="s">
        <v>3</v>
      </c>
      <c r="C7" s="14" t="s">
        <v>7</v>
      </c>
      <c r="E7" s="14" t="s">
        <v>8</v>
      </c>
      <c r="G7" s="14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2.5">
      <c r="A8" s="15" t="s">
        <v>3</v>
      </c>
      <c r="C8" s="15" t="s">
        <v>7</v>
      </c>
      <c r="E8" s="15" t="s">
        <v>8</v>
      </c>
      <c r="G8" s="15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>
      <c r="A9" s="10" t="s">
        <v>15</v>
      </c>
      <c r="C9" s="3">
        <v>16068284</v>
      </c>
      <c r="E9" s="3">
        <v>164422979376</v>
      </c>
      <c r="G9" s="3">
        <v>234649215885.121</v>
      </c>
      <c r="I9" s="3">
        <v>8034142</v>
      </c>
      <c r="K9" s="3">
        <v>0</v>
      </c>
      <c r="M9" s="3">
        <v>0</v>
      </c>
      <c r="O9" s="3">
        <v>0</v>
      </c>
      <c r="Q9" s="3">
        <v>24102426</v>
      </c>
      <c r="S9" s="3">
        <v>10067</v>
      </c>
      <c r="U9" s="3">
        <v>164422979376</v>
      </c>
      <c r="W9" s="3">
        <v>241370605200.35001</v>
      </c>
      <c r="Y9" s="5">
        <v>7.6710807295661218E-4</v>
      </c>
    </row>
    <row r="10" spans="1:25">
      <c r="A10" s="10" t="s">
        <v>16</v>
      </c>
      <c r="C10" s="3">
        <v>916135000</v>
      </c>
      <c r="E10" s="3">
        <v>1995828222360</v>
      </c>
      <c r="G10" s="3">
        <v>2014073436146.2</v>
      </c>
      <c r="I10" s="3">
        <v>0</v>
      </c>
      <c r="K10" s="3">
        <v>0</v>
      </c>
      <c r="M10" s="3">
        <v>0</v>
      </c>
      <c r="O10" s="3">
        <v>0</v>
      </c>
      <c r="Q10" s="3">
        <v>916135000</v>
      </c>
      <c r="S10" s="3">
        <v>2256</v>
      </c>
      <c r="U10" s="3">
        <v>1995828222360</v>
      </c>
      <c r="W10" s="3">
        <v>2055995326672.3201</v>
      </c>
      <c r="Y10" s="5">
        <v>6.5342281913005574E-3</v>
      </c>
    </row>
    <row r="11" spans="1:25">
      <c r="A11" s="10" t="s">
        <v>17</v>
      </c>
      <c r="C11" s="3">
        <v>1518000</v>
      </c>
      <c r="E11" s="3">
        <v>8056129115</v>
      </c>
      <c r="G11" s="3">
        <v>6630690567.3360004</v>
      </c>
      <c r="I11" s="3">
        <v>0</v>
      </c>
      <c r="K11" s="3">
        <v>0</v>
      </c>
      <c r="M11" s="3">
        <v>0</v>
      </c>
      <c r="O11" s="3">
        <v>0</v>
      </c>
      <c r="Q11" s="3">
        <v>1518000</v>
      </c>
      <c r="S11" s="3">
        <v>4539</v>
      </c>
      <c r="U11" s="3">
        <v>8056129115</v>
      </c>
      <c r="W11" s="3">
        <v>6854180023.9440002</v>
      </c>
      <c r="Y11" s="5">
        <v>2.1783501041898053E-5</v>
      </c>
    </row>
    <row r="12" spans="1:25">
      <c r="A12" s="10" t="s">
        <v>18</v>
      </c>
      <c r="C12" s="3">
        <v>1306000</v>
      </c>
      <c r="E12" s="3">
        <v>18262479968</v>
      </c>
      <c r="G12" s="3">
        <v>12160252091.52</v>
      </c>
      <c r="I12" s="3">
        <v>0</v>
      </c>
      <c r="K12" s="3">
        <v>0</v>
      </c>
      <c r="M12" s="3">
        <v>-1000</v>
      </c>
      <c r="O12" s="3">
        <v>11509514</v>
      </c>
      <c r="Q12" s="3">
        <v>0</v>
      </c>
      <c r="S12" s="3">
        <v>0</v>
      </c>
      <c r="U12" s="3">
        <v>0</v>
      </c>
      <c r="W12" s="3">
        <v>0</v>
      </c>
      <c r="Y12" s="5">
        <v>0</v>
      </c>
    </row>
    <row r="13" spans="1:25">
      <c r="A13" s="10" t="s">
        <v>19</v>
      </c>
      <c r="C13" s="3">
        <v>609729000</v>
      </c>
      <c r="E13" s="3">
        <v>604437791614</v>
      </c>
      <c r="G13" s="3">
        <v>585918931337.20801</v>
      </c>
      <c r="I13" s="3">
        <v>0</v>
      </c>
      <c r="K13" s="3">
        <v>0</v>
      </c>
      <c r="M13" s="3">
        <v>-9729000</v>
      </c>
      <c r="O13" s="3">
        <v>11256430272</v>
      </c>
      <c r="Q13" s="3">
        <v>600000000</v>
      </c>
      <c r="S13" s="3">
        <v>985</v>
      </c>
      <c r="U13" s="3">
        <v>594793219560</v>
      </c>
      <c r="W13" s="3">
        <v>587910252000</v>
      </c>
      <c r="Y13" s="5">
        <v>1.8684574292251155E-3</v>
      </c>
    </row>
    <row r="14" spans="1:25">
      <c r="A14" s="10" t="s">
        <v>20</v>
      </c>
      <c r="C14" s="3">
        <v>15399728</v>
      </c>
      <c r="E14" s="3">
        <v>86565941070</v>
      </c>
      <c r="G14" s="3">
        <v>132970814167.099</v>
      </c>
      <c r="I14" s="3">
        <v>0</v>
      </c>
      <c r="K14" s="3">
        <v>0</v>
      </c>
      <c r="M14" s="3">
        <v>0</v>
      </c>
      <c r="O14" s="3">
        <v>0</v>
      </c>
      <c r="Q14" s="3">
        <v>15399728</v>
      </c>
      <c r="S14" s="3">
        <v>7530</v>
      </c>
      <c r="U14" s="3">
        <v>86565941070</v>
      </c>
      <c r="W14" s="3">
        <v>115353713211.78</v>
      </c>
      <c r="Y14" s="5">
        <v>3.666095321624936E-4</v>
      </c>
    </row>
    <row r="15" spans="1:25">
      <c r="A15" s="10" t="s">
        <v>21</v>
      </c>
      <c r="C15" s="3">
        <v>1813499</v>
      </c>
      <c r="E15" s="3">
        <v>24221506951</v>
      </c>
      <c r="G15" s="3">
        <v>36531365051.366997</v>
      </c>
      <c r="I15" s="3">
        <v>0</v>
      </c>
      <c r="K15" s="3">
        <v>0</v>
      </c>
      <c r="M15" s="3">
        <v>-1813499</v>
      </c>
      <c r="O15" s="3">
        <v>42773267429</v>
      </c>
      <c r="Q15" s="3">
        <v>0</v>
      </c>
      <c r="S15" s="3">
        <v>0</v>
      </c>
      <c r="U15" s="3">
        <v>0</v>
      </c>
      <c r="W15" s="3">
        <v>0</v>
      </c>
      <c r="Y15" s="5">
        <v>0</v>
      </c>
    </row>
    <row r="16" spans="1:25">
      <c r="A16" s="10" t="s">
        <v>22</v>
      </c>
      <c r="C16" s="3">
        <v>240000</v>
      </c>
      <c r="E16" s="3">
        <v>5048239723</v>
      </c>
      <c r="G16" s="3">
        <v>10483305244.799999</v>
      </c>
      <c r="I16" s="3">
        <v>0</v>
      </c>
      <c r="K16" s="3">
        <v>0</v>
      </c>
      <c r="M16" s="3">
        <v>-240000</v>
      </c>
      <c r="O16" s="3">
        <v>10814592785</v>
      </c>
      <c r="Q16" s="3">
        <v>0</v>
      </c>
      <c r="S16" s="3">
        <v>0</v>
      </c>
      <c r="U16" s="3">
        <v>0</v>
      </c>
      <c r="W16" s="3">
        <v>0</v>
      </c>
      <c r="Y16" s="5">
        <v>0</v>
      </c>
    </row>
    <row r="17" spans="1:25">
      <c r="A17" s="10" t="s">
        <v>23</v>
      </c>
      <c r="C17" s="3">
        <v>113929017</v>
      </c>
      <c r="E17" s="3">
        <v>1659190967561</v>
      </c>
      <c r="G17" s="3">
        <v>1539881318551.7</v>
      </c>
      <c r="I17" s="3">
        <v>0</v>
      </c>
      <c r="K17" s="3">
        <v>0</v>
      </c>
      <c r="M17" s="3">
        <v>0</v>
      </c>
      <c r="O17" s="3">
        <v>0</v>
      </c>
      <c r="Q17" s="3">
        <v>113929017</v>
      </c>
      <c r="S17" s="3">
        <v>15110</v>
      </c>
      <c r="U17" s="3">
        <v>1659190967561</v>
      </c>
      <c r="W17" s="3">
        <v>1720976828647.6399</v>
      </c>
      <c r="Y17" s="5">
        <v>5.4694945870938164E-3</v>
      </c>
    </row>
    <row r="18" spans="1:25">
      <c r="A18" s="10" t="s">
        <v>24</v>
      </c>
      <c r="C18" s="3">
        <v>43982120</v>
      </c>
      <c r="E18" s="3">
        <v>437205908400</v>
      </c>
      <c r="G18" s="3">
        <v>432221021491.71399</v>
      </c>
      <c r="I18" s="3">
        <v>3683410</v>
      </c>
      <c r="K18" s="3">
        <v>37817623897</v>
      </c>
      <c r="M18" s="3">
        <v>-97596</v>
      </c>
      <c r="O18" s="3">
        <v>974722179</v>
      </c>
      <c r="Q18" s="3">
        <v>47567934</v>
      </c>
      <c r="S18" s="3">
        <v>10540</v>
      </c>
      <c r="U18" s="3">
        <v>474053700305</v>
      </c>
      <c r="W18" s="3">
        <v>501223135043.05701</v>
      </c>
      <c r="Y18" s="5">
        <v>1.5929541748673287E-3</v>
      </c>
    </row>
    <row r="19" spans="1:25">
      <c r="A19" s="10" t="s">
        <v>25</v>
      </c>
      <c r="C19" s="3">
        <v>7362388</v>
      </c>
      <c r="E19" s="3">
        <v>2227730735256</v>
      </c>
      <c r="G19" s="3">
        <v>2757929999025.5498</v>
      </c>
      <c r="I19" s="3">
        <v>0</v>
      </c>
      <c r="K19" s="3">
        <v>0</v>
      </c>
      <c r="M19" s="3">
        <v>0</v>
      </c>
      <c r="O19" s="3">
        <v>0</v>
      </c>
      <c r="Q19" s="3">
        <v>7362388</v>
      </c>
      <c r="S19" s="3">
        <v>412748</v>
      </c>
      <c r="U19" s="3">
        <v>2227730735256</v>
      </c>
      <c r="W19" s="3">
        <v>3037944861111.1699</v>
      </c>
      <c r="Y19" s="5">
        <v>9.6549951731738585E-3</v>
      </c>
    </row>
    <row r="20" spans="1:25">
      <c r="A20" s="10" t="s">
        <v>26</v>
      </c>
      <c r="C20" s="3">
        <v>2716500</v>
      </c>
      <c r="E20" s="3">
        <v>442979264946</v>
      </c>
      <c r="G20" s="3">
        <v>799661518000</v>
      </c>
      <c r="I20" s="3">
        <v>0</v>
      </c>
      <c r="K20" s="3">
        <v>0</v>
      </c>
      <c r="M20" s="3">
        <v>0</v>
      </c>
      <c r="O20" s="3">
        <v>0</v>
      </c>
      <c r="Q20" s="3">
        <v>2716500</v>
      </c>
      <c r="S20" s="3">
        <v>322041</v>
      </c>
      <c r="U20" s="3">
        <v>442979264949</v>
      </c>
      <c r="W20" s="3">
        <v>874824356500</v>
      </c>
      <c r="Y20" s="5">
        <v>2.7803088355899362E-3</v>
      </c>
    </row>
    <row r="21" spans="1:25">
      <c r="A21" s="10" t="s">
        <v>27</v>
      </c>
      <c r="C21" s="3">
        <v>634445</v>
      </c>
      <c r="E21" s="3">
        <v>139230559589</v>
      </c>
      <c r="G21" s="3">
        <v>197312345000</v>
      </c>
      <c r="I21" s="3">
        <v>0</v>
      </c>
      <c r="K21" s="3">
        <v>0</v>
      </c>
      <c r="M21" s="3">
        <v>0</v>
      </c>
      <c r="O21" s="3">
        <v>0</v>
      </c>
      <c r="Q21" s="3">
        <v>634445</v>
      </c>
      <c r="S21" s="3">
        <v>340139</v>
      </c>
      <c r="U21" s="3">
        <v>139230559570</v>
      </c>
      <c r="W21" s="3">
        <v>215799437855</v>
      </c>
      <c r="Y21" s="5">
        <v>6.8583948232081246E-4</v>
      </c>
    </row>
    <row r="22" spans="1:25">
      <c r="A22" s="10" t="s">
        <v>28</v>
      </c>
      <c r="C22" s="3">
        <v>255511</v>
      </c>
      <c r="E22" s="3">
        <v>686840044421</v>
      </c>
      <c r="G22" s="3">
        <v>1341416888318</v>
      </c>
      <c r="I22" s="3">
        <v>0</v>
      </c>
      <c r="K22" s="3">
        <v>0</v>
      </c>
      <c r="M22" s="3">
        <v>0</v>
      </c>
      <c r="O22" s="3">
        <v>0</v>
      </c>
      <c r="Q22" s="3">
        <v>255511</v>
      </c>
      <c r="S22" s="3">
        <v>5675171</v>
      </c>
      <c r="U22" s="3">
        <v>686840044421</v>
      </c>
      <c r="W22" s="3">
        <v>1450068597381</v>
      </c>
      <c r="Y22" s="5">
        <v>4.6085119870686864E-3</v>
      </c>
    </row>
    <row r="23" spans="1:25">
      <c r="A23" s="10" t="s">
        <v>29</v>
      </c>
      <c r="C23" s="3">
        <v>35552280</v>
      </c>
      <c r="E23" s="3">
        <v>2455256048773</v>
      </c>
      <c r="G23" s="3">
        <v>2411614798850.6899</v>
      </c>
      <c r="I23" s="3">
        <v>257503</v>
      </c>
      <c r="K23" s="3">
        <v>17542901005</v>
      </c>
      <c r="M23" s="3">
        <v>0</v>
      </c>
      <c r="O23" s="3">
        <v>0</v>
      </c>
      <c r="Q23" s="3">
        <v>35809783</v>
      </c>
      <c r="S23" s="3">
        <v>67059</v>
      </c>
      <c r="U23" s="3">
        <v>2472798949778</v>
      </c>
      <c r="W23" s="3">
        <v>2400197571180.8799</v>
      </c>
      <c r="Y23" s="5">
        <v>7.6281489703993004E-3</v>
      </c>
    </row>
    <row r="24" spans="1:25">
      <c r="A24" s="10" t="s">
        <v>30</v>
      </c>
      <c r="C24" s="3">
        <v>1020447</v>
      </c>
      <c r="E24" s="3">
        <v>2416463354</v>
      </c>
      <c r="G24" s="3">
        <v>3856410879.6161199</v>
      </c>
      <c r="I24" s="3">
        <v>0</v>
      </c>
      <c r="K24" s="3">
        <v>0</v>
      </c>
      <c r="M24" s="3">
        <v>-1020447</v>
      </c>
      <c r="O24" s="3">
        <v>4278152853</v>
      </c>
      <c r="Q24" s="3">
        <v>0</v>
      </c>
      <c r="S24" s="3">
        <v>0</v>
      </c>
      <c r="U24" s="3">
        <v>0</v>
      </c>
      <c r="W24" s="3">
        <v>0</v>
      </c>
      <c r="Y24" s="5">
        <v>0</v>
      </c>
    </row>
    <row r="25" spans="1:25">
      <c r="A25" s="10" t="s">
        <v>31</v>
      </c>
      <c r="C25" s="3">
        <v>496461</v>
      </c>
      <c r="E25" s="3">
        <v>3042111235</v>
      </c>
      <c r="G25" s="3">
        <v>2469327509.46</v>
      </c>
      <c r="I25" s="3">
        <v>0</v>
      </c>
      <c r="K25" s="3">
        <v>0</v>
      </c>
      <c r="M25" s="3">
        <v>0</v>
      </c>
      <c r="O25" s="3">
        <v>0</v>
      </c>
      <c r="Q25" s="3">
        <v>496461</v>
      </c>
      <c r="S25" s="3">
        <v>5590</v>
      </c>
      <c r="U25" s="3">
        <v>3042111235</v>
      </c>
      <c r="W25" s="3">
        <v>2760708155.5762801</v>
      </c>
      <c r="Y25" s="5">
        <v>8.7738998353253186E-6</v>
      </c>
    </row>
    <row r="26" spans="1:25">
      <c r="A26" s="10" t="s">
        <v>32</v>
      </c>
      <c r="C26" s="3">
        <v>86200000</v>
      </c>
      <c r="E26" s="3">
        <v>2500104955775</v>
      </c>
      <c r="G26" s="3">
        <v>2491361510328.6001</v>
      </c>
      <c r="I26" s="3">
        <v>0</v>
      </c>
      <c r="K26" s="3">
        <v>0</v>
      </c>
      <c r="M26" s="3">
        <v>0</v>
      </c>
      <c r="O26" s="3">
        <v>0</v>
      </c>
      <c r="Q26" s="3">
        <v>86200000</v>
      </c>
      <c r="S26" s="3">
        <v>29594</v>
      </c>
      <c r="U26" s="3">
        <v>2500104955775</v>
      </c>
      <c r="W26" s="3">
        <v>2537666157361.6001</v>
      </c>
      <c r="Y26" s="5">
        <v>8.0650425272996134E-3</v>
      </c>
    </row>
    <row r="27" spans="1:25">
      <c r="A27" s="10" t="s">
        <v>33</v>
      </c>
      <c r="C27" s="3">
        <v>10612031</v>
      </c>
      <c r="E27" s="3">
        <v>269547249057</v>
      </c>
      <c r="G27" s="3">
        <v>264336044600.37701</v>
      </c>
      <c r="I27" s="3">
        <v>0</v>
      </c>
      <c r="K27" s="3">
        <v>0</v>
      </c>
      <c r="M27" s="3">
        <v>0</v>
      </c>
      <c r="O27" s="3">
        <v>0</v>
      </c>
      <c r="Q27" s="3">
        <v>10612031</v>
      </c>
      <c r="S27" s="3">
        <v>26220</v>
      </c>
      <c r="U27" s="3">
        <v>269547249057</v>
      </c>
      <c r="W27" s="3">
        <v>276792775136.65698</v>
      </c>
      <c r="Y27" s="5">
        <v>8.7968446765565773E-4</v>
      </c>
    </row>
    <row r="28" spans="1:25">
      <c r="A28" s="10" t="s">
        <v>34</v>
      </c>
      <c r="C28" s="3">
        <v>0</v>
      </c>
      <c r="E28" s="3">
        <v>0</v>
      </c>
      <c r="G28" s="3">
        <v>0</v>
      </c>
      <c r="I28" s="3">
        <v>2000000</v>
      </c>
      <c r="K28" s="3">
        <v>20005150000</v>
      </c>
      <c r="M28" s="3">
        <v>0</v>
      </c>
      <c r="O28" s="3">
        <v>0</v>
      </c>
      <c r="Q28" s="3">
        <v>2000000</v>
      </c>
      <c r="S28" s="3">
        <v>10000</v>
      </c>
      <c r="U28" s="3">
        <v>20005150000</v>
      </c>
      <c r="W28" s="3">
        <v>19994300000</v>
      </c>
      <c r="Y28" s="5">
        <v>6.3544560160443895E-5</v>
      </c>
    </row>
    <row r="29" spans="1:25">
      <c r="A29" s="10" t="s">
        <v>35</v>
      </c>
      <c r="C29" s="3">
        <v>0</v>
      </c>
      <c r="E29" s="3">
        <v>0</v>
      </c>
      <c r="G29" s="3">
        <v>0</v>
      </c>
      <c r="I29" s="3">
        <v>171600000</v>
      </c>
      <c r="K29" s="3">
        <v>669341027920</v>
      </c>
      <c r="M29" s="3">
        <v>0</v>
      </c>
      <c r="O29" s="3">
        <v>0</v>
      </c>
      <c r="Q29" s="3">
        <v>171600000</v>
      </c>
      <c r="S29" s="3">
        <v>4606</v>
      </c>
      <c r="U29" s="3">
        <v>774024093550</v>
      </c>
      <c r="W29" s="3">
        <v>786257443171.19995</v>
      </c>
      <c r="Y29" s="5">
        <v>2.498831336890469E-3</v>
      </c>
    </row>
    <row r="30" spans="1:25" ht="22.5" thickBot="1">
      <c r="A30" s="10"/>
      <c r="E30" s="4">
        <f>SUM(E9:E29)</f>
        <v>13730387598544</v>
      </c>
      <c r="G30" s="4">
        <f>SUM(G9:G29)</f>
        <v>15275479193046.355</v>
      </c>
      <c r="K30" s="4">
        <f>SUM(K9:K29)</f>
        <v>744706702822</v>
      </c>
      <c r="O30" s="4">
        <f>SUM(O9:O29)</f>
        <v>70108675032</v>
      </c>
      <c r="U30" s="4">
        <f>SUM(U9:U29)</f>
        <v>14519214272938</v>
      </c>
      <c r="W30" s="4">
        <f>SUM(W9:W29)</f>
        <v>16831990248652.172</v>
      </c>
      <c r="Y30" s="6">
        <f>SUM(Y9:Y29)</f>
        <v>5.3494316729041931E-2</v>
      </c>
    </row>
    <row r="31" spans="1:25" ht="22.5" thickTop="1">
      <c r="A31" s="10"/>
    </row>
    <row r="32" spans="1:25">
      <c r="W32" s="3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1"/>
  <sheetViews>
    <sheetView rightToLeft="1" workbookViewId="0">
      <selection activeCell="E14" sqref="E14"/>
    </sheetView>
  </sheetViews>
  <sheetFormatPr defaultRowHeight="21.75"/>
  <cols>
    <col min="1" max="1" width="31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2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2.5">
      <c r="A6" s="13" t="s">
        <v>3</v>
      </c>
      <c r="C6" s="15" t="s">
        <v>4</v>
      </c>
      <c r="D6" s="15" t="s">
        <v>4</v>
      </c>
      <c r="E6" s="15" t="s">
        <v>4</v>
      </c>
      <c r="F6" s="15" t="s">
        <v>4</v>
      </c>
      <c r="G6" s="15" t="s">
        <v>4</v>
      </c>
      <c r="H6" s="15" t="s">
        <v>4</v>
      </c>
      <c r="I6" s="15" t="s">
        <v>4</v>
      </c>
      <c r="K6" s="15" t="s">
        <v>6</v>
      </c>
      <c r="L6" s="15" t="s">
        <v>6</v>
      </c>
      <c r="M6" s="15" t="s">
        <v>6</v>
      </c>
      <c r="N6" s="15" t="s">
        <v>6</v>
      </c>
      <c r="O6" s="15" t="s">
        <v>6</v>
      </c>
      <c r="P6" s="15" t="s">
        <v>6</v>
      </c>
      <c r="Q6" s="15" t="s">
        <v>6</v>
      </c>
    </row>
    <row r="7" spans="1:17" ht="22.5">
      <c r="A7" s="15" t="s">
        <v>3</v>
      </c>
      <c r="C7" s="16" t="s">
        <v>36</v>
      </c>
      <c r="E7" s="16" t="s">
        <v>37</v>
      </c>
      <c r="G7" s="16" t="s">
        <v>38</v>
      </c>
      <c r="I7" s="16" t="s">
        <v>39</v>
      </c>
      <c r="K7" s="16" t="s">
        <v>36</v>
      </c>
      <c r="M7" s="16" t="s">
        <v>37</v>
      </c>
      <c r="O7" s="16" t="s">
        <v>38</v>
      </c>
      <c r="Q7" s="16" t="s">
        <v>39</v>
      </c>
    </row>
    <row r="8" spans="1:17">
      <c r="A8" s="1" t="s">
        <v>40</v>
      </c>
      <c r="C8" s="3">
        <v>915000000</v>
      </c>
      <c r="E8" s="3">
        <v>2760</v>
      </c>
      <c r="G8" s="1" t="s">
        <v>41</v>
      </c>
      <c r="I8" s="3">
        <v>1</v>
      </c>
      <c r="K8" s="3">
        <v>915000000</v>
      </c>
      <c r="M8" s="3">
        <v>2760</v>
      </c>
      <c r="O8" s="1" t="s">
        <v>41</v>
      </c>
      <c r="Q8" s="3">
        <v>1</v>
      </c>
    </row>
    <row r="9" spans="1:17">
      <c r="A9" s="1" t="s">
        <v>42</v>
      </c>
      <c r="C9" s="3">
        <v>171600000</v>
      </c>
      <c r="E9" s="3">
        <v>4995</v>
      </c>
      <c r="G9" s="1" t="s">
        <v>43</v>
      </c>
      <c r="I9" s="3">
        <v>1</v>
      </c>
      <c r="K9" s="3">
        <v>171600000</v>
      </c>
      <c r="M9" s="3">
        <v>4995</v>
      </c>
      <c r="O9" s="1" t="s">
        <v>43</v>
      </c>
      <c r="Q9" s="3">
        <v>1</v>
      </c>
    </row>
    <row r="10" spans="1:17">
      <c r="A10" s="1" t="s">
        <v>44</v>
      </c>
      <c r="C10" s="3">
        <v>600000000</v>
      </c>
      <c r="E10" s="3">
        <v>1000</v>
      </c>
      <c r="G10" s="1" t="s">
        <v>45</v>
      </c>
      <c r="I10" s="3">
        <v>1</v>
      </c>
      <c r="K10" s="3">
        <v>600000000</v>
      </c>
      <c r="M10" s="3">
        <v>1000</v>
      </c>
      <c r="O10" s="1" t="s">
        <v>45</v>
      </c>
      <c r="Q10" s="3">
        <v>1</v>
      </c>
    </row>
    <row r="11" spans="1:17">
      <c r="A11" s="1" t="s">
        <v>46</v>
      </c>
      <c r="C11" s="3">
        <v>86200000</v>
      </c>
      <c r="E11" s="3">
        <v>40032</v>
      </c>
      <c r="G11" s="1" t="s">
        <v>47</v>
      </c>
      <c r="I11" s="3">
        <v>1</v>
      </c>
      <c r="K11" s="3">
        <v>86200000</v>
      </c>
      <c r="M11" s="3">
        <v>40032</v>
      </c>
      <c r="O11" s="1" t="s">
        <v>47</v>
      </c>
      <c r="Q11" s="3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98"/>
  <sheetViews>
    <sheetView rightToLeft="1" workbookViewId="0">
      <selection activeCell="A9" sqref="A9:A96"/>
    </sheetView>
  </sheetViews>
  <sheetFormatPr defaultRowHeight="21.75"/>
  <cols>
    <col min="1" max="1" width="33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11.28515625" style="1" bestFit="1" customWidth="1"/>
    <col min="16" max="16" width="1" style="1" customWidth="1"/>
    <col min="17" max="17" width="20.7109375" style="1" bestFit="1" customWidth="1"/>
    <col min="18" max="18" width="1" style="1" customWidth="1"/>
    <col min="19" max="19" width="23.85546875" style="1" bestFit="1" customWidth="1"/>
    <col min="20" max="20" width="1" style="1" customWidth="1"/>
    <col min="21" max="21" width="10.140625" style="1" bestFit="1" customWidth="1"/>
    <col min="22" max="22" width="1" style="1" customWidth="1"/>
    <col min="23" max="23" width="19" style="1" bestFit="1" customWidth="1"/>
    <col min="24" max="24" width="1" style="1" customWidth="1"/>
    <col min="25" max="25" width="10.140625" style="1" bestFit="1" customWidth="1"/>
    <col min="26" max="26" width="1" style="1" customWidth="1"/>
    <col min="27" max="27" width="19.5703125" style="1" bestFit="1" customWidth="1"/>
    <col min="28" max="28" width="1" style="1" customWidth="1"/>
    <col min="29" max="29" width="11.28515625" style="1" bestFit="1" customWidth="1"/>
    <col min="30" max="30" width="1" style="1" customWidth="1"/>
    <col min="31" max="31" width="24" style="1" bestFit="1" customWidth="1"/>
    <col min="32" max="32" width="1" style="1" customWidth="1"/>
    <col min="33" max="33" width="20.7109375" style="1" bestFit="1" customWidth="1"/>
    <col min="34" max="34" width="1" style="1" customWidth="1"/>
    <col min="35" max="35" width="23.85546875" style="1" bestFit="1" customWidth="1"/>
    <col min="36" max="36" width="1" style="1" customWidth="1"/>
    <col min="37" max="37" width="29.710937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22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6" spans="1:37" ht="22.5">
      <c r="A6" s="15" t="s">
        <v>48</v>
      </c>
      <c r="B6" s="15" t="s">
        <v>48</v>
      </c>
      <c r="C6" s="15" t="s">
        <v>48</v>
      </c>
      <c r="D6" s="15" t="s">
        <v>48</v>
      </c>
      <c r="E6" s="15" t="s">
        <v>48</v>
      </c>
      <c r="F6" s="15" t="s">
        <v>48</v>
      </c>
      <c r="G6" s="15" t="s">
        <v>48</v>
      </c>
      <c r="H6" s="15" t="s">
        <v>48</v>
      </c>
      <c r="I6" s="15" t="s">
        <v>48</v>
      </c>
      <c r="J6" s="15" t="s">
        <v>48</v>
      </c>
      <c r="K6" s="15" t="s">
        <v>48</v>
      </c>
      <c r="L6" s="15" t="s">
        <v>48</v>
      </c>
      <c r="M6" s="15" t="s">
        <v>48</v>
      </c>
      <c r="O6" s="15" t="s">
        <v>4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7" ht="22.5">
      <c r="A7" s="14" t="s">
        <v>49</v>
      </c>
      <c r="C7" s="14" t="s">
        <v>50</v>
      </c>
      <c r="E7" s="14" t="s">
        <v>51</v>
      </c>
      <c r="G7" s="14" t="s">
        <v>52</v>
      </c>
      <c r="I7" s="14" t="s">
        <v>53</v>
      </c>
      <c r="K7" s="14" t="s">
        <v>54</v>
      </c>
      <c r="M7" s="14" t="s">
        <v>39</v>
      </c>
      <c r="O7" s="14" t="s">
        <v>7</v>
      </c>
      <c r="Q7" s="14" t="s">
        <v>8</v>
      </c>
      <c r="S7" s="14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4" t="s">
        <v>7</v>
      </c>
      <c r="AE7" s="14" t="s">
        <v>55</v>
      </c>
      <c r="AG7" s="14" t="s">
        <v>8</v>
      </c>
      <c r="AI7" s="14" t="s">
        <v>9</v>
      </c>
      <c r="AK7" s="14" t="s">
        <v>13</v>
      </c>
    </row>
    <row r="8" spans="1:37" ht="22.5">
      <c r="A8" s="15" t="s">
        <v>49</v>
      </c>
      <c r="C8" s="15" t="s">
        <v>50</v>
      </c>
      <c r="E8" s="15" t="s">
        <v>51</v>
      </c>
      <c r="G8" s="15" t="s">
        <v>52</v>
      </c>
      <c r="I8" s="15" t="s">
        <v>53</v>
      </c>
      <c r="K8" s="15" t="s">
        <v>54</v>
      </c>
      <c r="M8" s="15" t="s">
        <v>39</v>
      </c>
      <c r="O8" s="15" t="s">
        <v>7</v>
      </c>
      <c r="Q8" s="15" t="s">
        <v>8</v>
      </c>
      <c r="S8" s="15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5" t="s">
        <v>7</v>
      </c>
      <c r="AE8" s="15" t="s">
        <v>55</v>
      </c>
      <c r="AG8" s="15" t="s">
        <v>8</v>
      </c>
      <c r="AI8" s="15" t="s">
        <v>9</v>
      </c>
      <c r="AK8" s="15" t="s">
        <v>13</v>
      </c>
    </row>
    <row r="9" spans="1:37">
      <c r="A9" s="10" t="s">
        <v>56</v>
      </c>
      <c r="C9" s="1" t="s">
        <v>57</v>
      </c>
      <c r="E9" s="1" t="s">
        <v>57</v>
      </c>
      <c r="G9" s="1" t="s">
        <v>58</v>
      </c>
      <c r="I9" s="1" t="s">
        <v>59</v>
      </c>
      <c r="K9" s="3">
        <v>0</v>
      </c>
      <c r="M9" s="3">
        <v>0</v>
      </c>
      <c r="O9" s="3">
        <v>1500000</v>
      </c>
      <c r="Q9" s="3">
        <v>3090544763856</v>
      </c>
      <c r="S9" s="3">
        <v>3340416196573</v>
      </c>
      <c r="U9" s="3">
        <v>0</v>
      </c>
      <c r="W9" s="3">
        <v>0</v>
      </c>
      <c r="Y9" s="3">
        <v>0</v>
      </c>
      <c r="AA9" s="3">
        <v>0</v>
      </c>
      <c r="AC9" s="3">
        <v>1500000</v>
      </c>
      <c r="AE9" s="3">
        <v>2265983</v>
      </c>
      <c r="AG9" s="3">
        <v>3090544763856</v>
      </c>
      <c r="AI9" s="3">
        <v>3398447774884</v>
      </c>
      <c r="AK9" s="5">
        <v>1.0800721659835203E-2</v>
      </c>
    </row>
    <row r="10" spans="1:37">
      <c r="A10" s="10" t="s">
        <v>60</v>
      </c>
      <c r="C10" s="1" t="s">
        <v>57</v>
      </c>
      <c r="E10" s="1" t="s">
        <v>57</v>
      </c>
      <c r="G10" s="1" t="s">
        <v>61</v>
      </c>
      <c r="I10" s="1" t="s">
        <v>62</v>
      </c>
      <c r="K10" s="3">
        <v>18</v>
      </c>
      <c r="M10" s="3">
        <v>18</v>
      </c>
      <c r="O10" s="3">
        <v>1505000</v>
      </c>
      <c r="Q10" s="3">
        <v>1336356125524</v>
      </c>
      <c r="S10" s="3">
        <v>1316567281618</v>
      </c>
      <c r="U10" s="3">
        <v>0</v>
      </c>
      <c r="W10" s="3">
        <v>0</v>
      </c>
      <c r="Y10" s="3">
        <v>0</v>
      </c>
      <c r="AA10" s="3">
        <v>0</v>
      </c>
      <c r="AC10" s="3">
        <v>1505000</v>
      </c>
      <c r="AE10" s="3">
        <v>900000</v>
      </c>
      <c r="AG10" s="3">
        <v>1336356125524</v>
      </c>
      <c r="AI10" s="3">
        <v>1354447513125</v>
      </c>
      <c r="AK10" s="5">
        <v>4.3046153894827615E-3</v>
      </c>
    </row>
    <row r="11" spans="1:37">
      <c r="A11" s="10" t="s">
        <v>63</v>
      </c>
      <c r="C11" s="1" t="s">
        <v>57</v>
      </c>
      <c r="E11" s="1" t="s">
        <v>57</v>
      </c>
      <c r="G11" s="1" t="s">
        <v>64</v>
      </c>
      <c r="I11" s="1" t="s">
        <v>65</v>
      </c>
      <c r="K11" s="3">
        <v>18</v>
      </c>
      <c r="M11" s="3">
        <v>18</v>
      </c>
      <c r="O11" s="3">
        <v>3000000</v>
      </c>
      <c r="Q11" s="3">
        <v>2925000000000</v>
      </c>
      <c r="S11" s="3">
        <v>2980319204755</v>
      </c>
      <c r="U11" s="3">
        <v>0</v>
      </c>
      <c r="W11" s="3">
        <v>0</v>
      </c>
      <c r="Y11" s="3">
        <v>0</v>
      </c>
      <c r="AA11" s="3">
        <v>0</v>
      </c>
      <c r="AC11" s="3">
        <v>3000000</v>
      </c>
      <c r="AE11" s="3">
        <v>996017</v>
      </c>
      <c r="AG11" s="3">
        <v>2925000000000</v>
      </c>
      <c r="AI11" s="3">
        <v>2987938111511</v>
      </c>
      <c r="AK11" s="5">
        <v>9.4960670332341641E-3</v>
      </c>
    </row>
    <row r="12" spans="1:37">
      <c r="A12" s="10" t="s">
        <v>66</v>
      </c>
      <c r="C12" s="1" t="s">
        <v>57</v>
      </c>
      <c r="E12" s="1" t="s">
        <v>57</v>
      </c>
      <c r="G12" s="1" t="s">
        <v>67</v>
      </c>
      <c r="I12" s="1" t="s">
        <v>68</v>
      </c>
      <c r="K12" s="3">
        <v>18</v>
      </c>
      <c r="M12" s="3">
        <v>18</v>
      </c>
      <c r="O12" s="3">
        <v>8330000</v>
      </c>
      <c r="Q12" s="3">
        <v>7582409818312</v>
      </c>
      <c r="S12" s="3">
        <v>7648391548055</v>
      </c>
      <c r="U12" s="3">
        <v>0</v>
      </c>
      <c r="W12" s="3">
        <v>0</v>
      </c>
      <c r="Y12" s="3">
        <v>0</v>
      </c>
      <c r="AA12" s="3">
        <v>0</v>
      </c>
      <c r="AC12" s="3">
        <v>8330000</v>
      </c>
      <c r="AE12" s="3">
        <v>922665</v>
      </c>
      <c r="AG12" s="3">
        <v>7582409818312</v>
      </c>
      <c r="AI12" s="3">
        <v>7685503236230</v>
      </c>
      <c r="AK12" s="5">
        <v>2.4425557421760374E-2</v>
      </c>
    </row>
    <row r="13" spans="1:37">
      <c r="A13" s="10" t="s">
        <v>69</v>
      </c>
      <c r="C13" s="1" t="s">
        <v>57</v>
      </c>
      <c r="E13" s="1" t="s">
        <v>57</v>
      </c>
      <c r="G13" s="1" t="s">
        <v>70</v>
      </c>
      <c r="I13" s="1" t="s">
        <v>71</v>
      </c>
      <c r="K13" s="3">
        <v>18</v>
      </c>
      <c r="M13" s="3">
        <v>18</v>
      </c>
      <c r="O13" s="3">
        <v>3474082</v>
      </c>
      <c r="Q13" s="3">
        <v>3328796035305</v>
      </c>
      <c r="S13" s="3">
        <v>3366888658565</v>
      </c>
      <c r="U13" s="3">
        <v>0</v>
      </c>
      <c r="W13" s="3">
        <v>0</v>
      </c>
      <c r="Y13" s="3">
        <v>0</v>
      </c>
      <c r="AA13" s="3">
        <v>0</v>
      </c>
      <c r="AC13" s="3">
        <v>3474082</v>
      </c>
      <c r="AE13" s="3">
        <v>974126</v>
      </c>
      <c r="AG13" s="3">
        <v>3328796035305</v>
      </c>
      <c r="AI13" s="3">
        <v>3384063854408</v>
      </c>
      <c r="AK13" s="5">
        <v>1.0755007636336996E-2</v>
      </c>
    </row>
    <row r="14" spans="1:37">
      <c r="A14" s="10" t="s">
        <v>72</v>
      </c>
      <c r="C14" s="1" t="s">
        <v>57</v>
      </c>
      <c r="E14" s="1" t="s">
        <v>57</v>
      </c>
      <c r="G14" s="1" t="s">
        <v>73</v>
      </c>
      <c r="I14" s="1" t="s">
        <v>74</v>
      </c>
      <c r="K14" s="3">
        <v>18</v>
      </c>
      <c r="M14" s="3">
        <v>18</v>
      </c>
      <c r="O14" s="3">
        <v>5000000</v>
      </c>
      <c r="Q14" s="3">
        <v>4598341159546</v>
      </c>
      <c r="S14" s="3">
        <v>4602652148817</v>
      </c>
      <c r="U14" s="3">
        <v>0</v>
      </c>
      <c r="W14" s="3">
        <v>0</v>
      </c>
      <c r="Y14" s="3">
        <v>0</v>
      </c>
      <c r="AA14" s="3">
        <v>0</v>
      </c>
      <c r="AC14" s="3">
        <v>5000000</v>
      </c>
      <c r="AE14" s="3">
        <v>924474</v>
      </c>
      <c r="AG14" s="3">
        <v>4598341159546</v>
      </c>
      <c r="AI14" s="3">
        <v>4622193301068</v>
      </c>
      <c r="AK14" s="5">
        <v>1.4689948650011067E-2</v>
      </c>
    </row>
    <row r="15" spans="1:37">
      <c r="A15" s="10" t="s">
        <v>75</v>
      </c>
      <c r="C15" s="1" t="s">
        <v>57</v>
      </c>
      <c r="E15" s="1" t="s">
        <v>57</v>
      </c>
      <c r="G15" s="1" t="s">
        <v>76</v>
      </c>
      <c r="I15" s="1" t="s">
        <v>77</v>
      </c>
      <c r="K15" s="3">
        <v>19</v>
      </c>
      <c r="M15" s="3">
        <v>19</v>
      </c>
      <c r="O15" s="3">
        <v>4000000</v>
      </c>
      <c r="Q15" s="3">
        <v>3792851022500</v>
      </c>
      <c r="S15" s="3">
        <v>3873845636264</v>
      </c>
      <c r="U15" s="3">
        <v>0</v>
      </c>
      <c r="W15" s="3">
        <v>0</v>
      </c>
      <c r="Y15" s="3">
        <v>0</v>
      </c>
      <c r="AA15" s="3">
        <v>0</v>
      </c>
      <c r="AC15" s="3">
        <v>4000000</v>
      </c>
      <c r="AE15" s="3">
        <v>972759</v>
      </c>
      <c r="AG15" s="3">
        <v>3792851022500</v>
      </c>
      <c r="AI15" s="3">
        <v>3890886458307</v>
      </c>
      <c r="AK15" s="5">
        <v>1.2365757672303888E-2</v>
      </c>
    </row>
    <row r="16" spans="1:37">
      <c r="A16" s="10" t="s">
        <v>78</v>
      </c>
      <c r="C16" s="1" t="s">
        <v>57</v>
      </c>
      <c r="E16" s="1" t="s">
        <v>57</v>
      </c>
      <c r="G16" s="1" t="s">
        <v>79</v>
      </c>
      <c r="I16" s="1" t="s">
        <v>80</v>
      </c>
      <c r="K16" s="3">
        <v>20</v>
      </c>
      <c r="M16" s="3">
        <v>20</v>
      </c>
      <c r="O16" s="3">
        <v>4000000</v>
      </c>
      <c r="Q16" s="3">
        <v>3875973620000</v>
      </c>
      <c r="S16" s="3">
        <v>3914374616505</v>
      </c>
      <c r="U16" s="3">
        <v>0</v>
      </c>
      <c r="W16" s="3">
        <v>0</v>
      </c>
      <c r="Y16" s="3">
        <v>0</v>
      </c>
      <c r="AA16" s="3">
        <v>0</v>
      </c>
      <c r="AC16" s="3">
        <v>4000000</v>
      </c>
      <c r="AE16" s="3">
        <v>981626</v>
      </c>
      <c r="AG16" s="3">
        <v>3875973620000</v>
      </c>
      <c r="AI16" s="3">
        <v>3926354587063</v>
      </c>
      <c r="AK16" s="5">
        <v>1.2478480130280111E-2</v>
      </c>
    </row>
    <row r="17" spans="1:37">
      <c r="A17" s="10" t="s">
        <v>81</v>
      </c>
      <c r="C17" s="1" t="s">
        <v>57</v>
      </c>
      <c r="E17" s="1" t="s">
        <v>57</v>
      </c>
      <c r="G17" s="1" t="s">
        <v>82</v>
      </c>
      <c r="I17" s="1" t="s">
        <v>83</v>
      </c>
      <c r="K17" s="3">
        <v>0</v>
      </c>
      <c r="M17" s="3">
        <v>0</v>
      </c>
      <c r="O17" s="3">
        <v>3392581</v>
      </c>
      <c r="Q17" s="3">
        <v>2207968649652</v>
      </c>
      <c r="S17" s="3">
        <v>2425431796825</v>
      </c>
      <c r="U17" s="3">
        <v>133000</v>
      </c>
      <c r="W17" s="3">
        <v>96518954930</v>
      </c>
      <c r="Y17" s="3">
        <v>0</v>
      </c>
      <c r="AA17" s="3">
        <v>0</v>
      </c>
      <c r="AC17" s="3">
        <v>3525581</v>
      </c>
      <c r="AE17" s="3">
        <v>714950</v>
      </c>
      <c r="AG17" s="3">
        <v>2304487604582</v>
      </c>
      <c r="AI17" s="3">
        <v>2520516462152</v>
      </c>
      <c r="AK17" s="5">
        <v>8.0105385017033327E-3</v>
      </c>
    </row>
    <row r="18" spans="1:37">
      <c r="A18" s="10" t="s">
        <v>84</v>
      </c>
      <c r="C18" s="1" t="s">
        <v>57</v>
      </c>
      <c r="E18" s="1" t="s">
        <v>57</v>
      </c>
      <c r="G18" s="1" t="s">
        <v>85</v>
      </c>
      <c r="I18" s="1" t="s">
        <v>86</v>
      </c>
      <c r="K18" s="3">
        <v>0</v>
      </c>
      <c r="M18" s="3">
        <v>0</v>
      </c>
      <c r="O18" s="3">
        <v>2744461</v>
      </c>
      <c r="Q18" s="3">
        <v>1784401861654</v>
      </c>
      <c r="S18" s="3">
        <v>1975798131805</v>
      </c>
      <c r="U18" s="3">
        <v>32600</v>
      </c>
      <c r="W18" s="3">
        <v>23651151415</v>
      </c>
      <c r="Y18" s="3">
        <v>0</v>
      </c>
      <c r="AA18" s="3">
        <v>0</v>
      </c>
      <c r="AC18" s="3">
        <v>2777061</v>
      </c>
      <c r="AE18" s="3">
        <v>719950</v>
      </c>
      <c r="AG18" s="3">
        <v>1808053013069</v>
      </c>
      <c r="AI18" s="3">
        <v>1999267592328</v>
      </c>
      <c r="AK18" s="5">
        <v>6.3539398627364997E-3</v>
      </c>
    </row>
    <row r="19" spans="1:37">
      <c r="A19" s="10" t="s">
        <v>87</v>
      </c>
      <c r="C19" s="1" t="s">
        <v>57</v>
      </c>
      <c r="E19" s="1" t="s">
        <v>57</v>
      </c>
      <c r="G19" s="1" t="s">
        <v>88</v>
      </c>
      <c r="I19" s="1" t="s">
        <v>89</v>
      </c>
      <c r="K19" s="3">
        <v>0</v>
      </c>
      <c r="M19" s="3">
        <v>0</v>
      </c>
      <c r="O19" s="3">
        <v>2470925</v>
      </c>
      <c r="Q19" s="3">
        <v>1872519507231</v>
      </c>
      <c r="S19" s="3">
        <v>2363595262134</v>
      </c>
      <c r="U19" s="3">
        <v>0</v>
      </c>
      <c r="W19" s="3">
        <v>0</v>
      </c>
      <c r="Y19" s="3">
        <v>300000</v>
      </c>
      <c r="AA19" s="3">
        <v>291346554038</v>
      </c>
      <c r="AC19" s="3">
        <v>2170925</v>
      </c>
      <c r="AE19" s="3">
        <v>975900</v>
      </c>
      <c r="AG19" s="3">
        <v>1645173127973</v>
      </c>
      <c r="AI19" s="3">
        <v>2118523611528</v>
      </c>
      <c r="AK19" s="5">
        <v>6.7329514453650218E-3</v>
      </c>
    </row>
    <row r="20" spans="1:37">
      <c r="A20" s="10" t="s">
        <v>90</v>
      </c>
      <c r="C20" s="1" t="s">
        <v>57</v>
      </c>
      <c r="E20" s="1" t="s">
        <v>57</v>
      </c>
      <c r="G20" s="1" t="s">
        <v>91</v>
      </c>
      <c r="I20" s="1" t="s">
        <v>92</v>
      </c>
      <c r="K20" s="3">
        <v>0</v>
      </c>
      <c r="M20" s="3">
        <v>0</v>
      </c>
      <c r="O20" s="3">
        <v>7328733</v>
      </c>
      <c r="Q20" s="3">
        <v>5342446629588</v>
      </c>
      <c r="S20" s="3">
        <v>6890427614173</v>
      </c>
      <c r="U20" s="3">
        <v>211000</v>
      </c>
      <c r="W20" s="3">
        <v>199406076225</v>
      </c>
      <c r="Y20" s="3">
        <v>0</v>
      </c>
      <c r="AA20" s="3">
        <v>0</v>
      </c>
      <c r="AC20" s="3">
        <v>7539733</v>
      </c>
      <c r="AE20" s="3">
        <v>956500</v>
      </c>
      <c r="AG20" s="3">
        <v>5541852705813</v>
      </c>
      <c r="AI20" s="3">
        <v>7211475159008</v>
      </c>
      <c r="AK20" s="5">
        <v>2.2919032778698455E-2</v>
      </c>
    </row>
    <row r="21" spans="1:37">
      <c r="A21" s="10" t="s">
        <v>93</v>
      </c>
      <c r="C21" s="1" t="s">
        <v>57</v>
      </c>
      <c r="E21" s="1" t="s">
        <v>57</v>
      </c>
      <c r="G21" s="1" t="s">
        <v>94</v>
      </c>
      <c r="I21" s="1" t="s">
        <v>95</v>
      </c>
      <c r="K21" s="3">
        <v>0</v>
      </c>
      <c r="M21" s="3">
        <v>0</v>
      </c>
      <c r="O21" s="3">
        <v>10088920</v>
      </c>
      <c r="Q21" s="3">
        <v>7567279989617</v>
      </c>
      <c r="S21" s="3">
        <v>9176881685813</v>
      </c>
      <c r="U21" s="3">
        <v>32300</v>
      </c>
      <c r="W21" s="3">
        <v>29976853556</v>
      </c>
      <c r="Y21" s="3">
        <v>0</v>
      </c>
      <c r="AA21" s="3">
        <v>0</v>
      </c>
      <c r="AC21" s="3">
        <v>10121220</v>
      </c>
      <c r="AE21" s="3">
        <v>927511</v>
      </c>
      <c r="AG21" s="3">
        <v>7597256843173</v>
      </c>
      <c r="AI21" s="3">
        <v>9387182197925</v>
      </c>
      <c r="AK21" s="5">
        <v>2.9833720806084388E-2</v>
      </c>
    </row>
    <row r="22" spans="1:37">
      <c r="A22" s="10" t="s">
        <v>96</v>
      </c>
      <c r="C22" s="1" t="s">
        <v>57</v>
      </c>
      <c r="E22" s="1" t="s">
        <v>57</v>
      </c>
      <c r="G22" s="1" t="s">
        <v>97</v>
      </c>
      <c r="I22" s="1" t="s">
        <v>98</v>
      </c>
      <c r="K22" s="3">
        <v>0</v>
      </c>
      <c r="M22" s="3">
        <v>0</v>
      </c>
      <c r="O22" s="3">
        <v>3846363</v>
      </c>
      <c r="Q22" s="3">
        <v>2364893723697</v>
      </c>
      <c r="S22" s="3">
        <v>2878544984889</v>
      </c>
      <c r="U22" s="3">
        <v>0</v>
      </c>
      <c r="W22" s="3">
        <v>0</v>
      </c>
      <c r="Y22" s="3">
        <v>0</v>
      </c>
      <c r="AA22" s="3">
        <v>0</v>
      </c>
      <c r="AC22" s="3">
        <v>3846363</v>
      </c>
      <c r="AE22" s="3">
        <v>748410</v>
      </c>
      <c r="AG22" s="3">
        <v>2364893723697</v>
      </c>
      <c r="AI22" s="3">
        <v>2878544984889</v>
      </c>
      <c r="AK22" s="5">
        <v>9.1484010426383065E-3</v>
      </c>
    </row>
    <row r="23" spans="1:37">
      <c r="A23" s="10" t="s">
        <v>99</v>
      </c>
      <c r="C23" s="1" t="s">
        <v>57</v>
      </c>
      <c r="E23" s="1" t="s">
        <v>57</v>
      </c>
      <c r="G23" s="1" t="s">
        <v>100</v>
      </c>
      <c r="I23" s="1" t="s">
        <v>101</v>
      </c>
      <c r="K23" s="3">
        <v>0</v>
      </c>
      <c r="M23" s="3">
        <v>0</v>
      </c>
      <c r="O23" s="3">
        <v>1106461</v>
      </c>
      <c r="Q23" s="3">
        <v>843327436560</v>
      </c>
      <c r="S23" s="3">
        <v>1059948563401</v>
      </c>
      <c r="U23" s="3">
        <v>0</v>
      </c>
      <c r="W23" s="3">
        <v>0</v>
      </c>
      <c r="Y23" s="3">
        <v>0</v>
      </c>
      <c r="AA23" s="3">
        <v>0</v>
      </c>
      <c r="AC23" s="3">
        <v>1106461</v>
      </c>
      <c r="AE23" s="3">
        <v>976640</v>
      </c>
      <c r="AG23" s="3">
        <v>843327436560</v>
      </c>
      <c r="AI23" s="3">
        <v>1080572197244</v>
      </c>
      <c r="AK23" s="5">
        <v>3.4342029976280439E-3</v>
      </c>
    </row>
    <row r="24" spans="1:37">
      <c r="A24" s="10" t="s">
        <v>102</v>
      </c>
      <c r="C24" s="1" t="s">
        <v>57</v>
      </c>
      <c r="E24" s="1" t="s">
        <v>57</v>
      </c>
      <c r="G24" s="1" t="s">
        <v>103</v>
      </c>
      <c r="I24" s="1" t="s">
        <v>92</v>
      </c>
      <c r="K24" s="3">
        <v>0</v>
      </c>
      <c r="M24" s="3">
        <v>0</v>
      </c>
      <c r="O24" s="3">
        <v>809275</v>
      </c>
      <c r="Q24" s="3">
        <v>586433451185</v>
      </c>
      <c r="S24" s="3">
        <v>759887870953</v>
      </c>
      <c r="U24" s="3">
        <v>0</v>
      </c>
      <c r="W24" s="3">
        <v>0</v>
      </c>
      <c r="Y24" s="3">
        <v>0</v>
      </c>
      <c r="AA24" s="3">
        <v>0</v>
      </c>
      <c r="AC24" s="3">
        <v>809275</v>
      </c>
      <c r="AE24" s="3">
        <v>955290</v>
      </c>
      <c r="AG24" s="3">
        <v>586433451185</v>
      </c>
      <c r="AI24" s="3">
        <v>773062357422</v>
      </c>
      <c r="AK24" s="5">
        <v>2.4568955891917624E-3</v>
      </c>
    </row>
    <row r="25" spans="1:37">
      <c r="A25" s="10" t="s">
        <v>104</v>
      </c>
      <c r="C25" s="1" t="s">
        <v>57</v>
      </c>
      <c r="E25" s="1" t="s">
        <v>57</v>
      </c>
      <c r="G25" s="1" t="s">
        <v>97</v>
      </c>
      <c r="I25" s="1" t="s">
        <v>105</v>
      </c>
      <c r="K25" s="3">
        <v>0</v>
      </c>
      <c r="M25" s="3">
        <v>0</v>
      </c>
      <c r="O25" s="3">
        <v>6457272</v>
      </c>
      <c r="Q25" s="3">
        <v>4082939567469</v>
      </c>
      <c r="S25" s="3">
        <v>4659645197831</v>
      </c>
      <c r="U25" s="3">
        <v>477913</v>
      </c>
      <c r="W25" s="3">
        <v>352460551083</v>
      </c>
      <c r="Y25" s="3">
        <v>0</v>
      </c>
      <c r="AA25" s="3">
        <v>0</v>
      </c>
      <c r="AC25" s="3">
        <v>6935185</v>
      </c>
      <c r="AE25" s="3">
        <v>721640</v>
      </c>
      <c r="AG25" s="3">
        <v>4435400118552</v>
      </c>
      <c r="AI25" s="3">
        <v>5004512971007</v>
      </c>
      <c r="AK25" s="5">
        <v>1.5905011706330109E-2</v>
      </c>
    </row>
    <row r="26" spans="1:37">
      <c r="A26" s="10" t="s">
        <v>106</v>
      </c>
      <c r="C26" s="1" t="s">
        <v>57</v>
      </c>
      <c r="E26" s="1" t="s">
        <v>57</v>
      </c>
      <c r="G26" s="1" t="s">
        <v>97</v>
      </c>
      <c r="I26" s="1" t="s">
        <v>107</v>
      </c>
      <c r="K26" s="3">
        <v>0</v>
      </c>
      <c r="M26" s="3">
        <v>0</v>
      </c>
      <c r="O26" s="3">
        <v>459700</v>
      </c>
      <c r="Q26" s="3">
        <v>320756893040</v>
      </c>
      <c r="S26" s="3">
        <v>372259828372</v>
      </c>
      <c r="U26" s="3">
        <v>0</v>
      </c>
      <c r="W26" s="3">
        <v>0</v>
      </c>
      <c r="Y26" s="3">
        <v>0</v>
      </c>
      <c r="AA26" s="3">
        <v>0</v>
      </c>
      <c r="AC26" s="3">
        <v>459700</v>
      </c>
      <c r="AE26" s="3">
        <v>832570</v>
      </c>
      <c r="AG26" s="3">
        <v>320756893040</v>
      </c>
      <c r="AI26" s="3">
        <v>382717598118</v>
      </c>
      <c r="AK26" s="5">
        <v>1.2163277253052038E-3</v>
      </c>
    </row>
    <row r="27" spans="1:37">
      <c r="A27" s="10" t="s">
        <v>108</v>
      </c>
      <c r="C27" s="1" t="s">
        <v>57</v>
      </c>
      <c r="E27" s="1" t="s">
        <v>57</v>
      </c>
      <c r="G27" s="1" t="s">
        <v>109</v>
      </c>
      <c r="I27" s="1" t="s">
        <v>110</v>
      </c>
      <c r="K27" s="3">
        <v>0</v>
      </c>
      <c r="M27" s="3">
        <v>0</v>
      </c>
      <c r="O27" s="3">
        <v>4066506</v>
      </c>
      <c r="Q27" s="3">
        <v>2676432610204</v>
      </c>
      <c r="S27" s="3">
        <v>3215058380559</v>
      </c>
      <c r="U27" s="3">
        <v>0</v>
      </c>
      <c r="W27" s="3">
        <v>0</v>
      </c>
      <c r="Y27" s="3">
        <v>0</v>
      </c>
      <c r="AA27" s="3">
        <v>0</v>
      </c>
      <c r="AC27" s="3">
        <v>4066506</v>
      </c>
      <c r="AE27" s="3">
        <v>790650</v>
      </c>
      <c r="AG27" s="3">
        <v>2676432610204</v>
      </c>
      <c r="AI27" s="3">
        <v>3215058380559</v>
      </c>
      <c r="AK27" s="5">
        <v>1.0217885631543524E-2</v>
      </c>
    </row>
    <row r="28" spans="1:37">
      <c r="A28" s="10" t="s">
        <v>111</v>
      </c>
      <c r="C28" s="1" t="s">
        <v>57</v>
      </c>
      <c r="E28" s="1" t="s">
        <v>57</v>
      </c>
      <c r="G28" s="1" t="s">
        <v>112</v>
      </c>
      <c r="I28" s="1" t="s">
        <v>113</v>
      </c>
      <c r="K28" s="3">
        <v>0</v>
      </c>
      <c r="M28" s="3">
        <v>0</v>
      </c>
      <c r="O28" s="3">
        <v>8100</v>
      </c>
      <c r="Q28" s="3">
        <v>4755046247</v>
      </c>
      <c r="S28" s="3">
        <v>4726328847</v>
      </c>
      <c r="U28" s="3">
        <v>781749</v>
      </c>
      <c r="W28" s="3">
        <v>466465703700</v>
      </c>
      <c r="Y28" s="3">
        <v>0</v>
      </c>
      <c r="AA28" s="3">
        <v>0</v>
      </c>
      <c r="AC28" s="3">
        <v>789849</v>
      </c>
      <c r="AE28" s="3">
        <v>601820</v>
      </c>
      <c r="AG28" s="3">
        <v>471220749947</v>
      </c>
      <c r="AI28" s="3">
        <v>475328505486</v>
      </c>
      <c r="AK28" s="5">
        <v>1.5106575780511951E-3</v>
      </c>
    </row>
    <row r="29" spans="1:37">
      <c r="A29" s="10" t="s">
        <v>114</v>
      </c>
      <c r="C29" s="1" t="s">
        <v>57</v>
      </c>
      <c r="E29" s="1" t="s">
        <v>57</v>
      </c>
      <c r="G29" s="1" t="s">
        <v>97</v>
      </c>
      <c r="I29" s="1" t="s">
        <v>105</v>
      </c>
      <c r="K29" s="3">
        <v>0</v>
      </c>
      <c r="M29" s="3">
        <v>0</v>
      </c>
      <c r="O29" s="3">
        <v>1376548</v>
      </c>
      <c r="Q29" s="3">
        <v>892046310449</v>
      </c>
      <c r="S29" s="3">
        <v>1065365571044</v>
      </c>
      <c r="U29" s="3">
        <v>0</v>
      </c>
      <c r="W29" s="3">
        <v>0</v>
      </c>
      <c r="Y29" s="3">
        <v>0</v>
      </c>
      <c r="AA29" s="3">
        <v>0</v>
      </c>
      <c r="AC29" s="3">
        <v>1376548</v>
      </c>
      <c r="AE29" s="3">
        <v>792544</v>
      </c>
      <c r="AG29" s="3">
        <v>892046310449</v>
      </c>
      <c r="AI29" s="3">
        <v>1090932582836</v>
      </c>
      <c r="AK29" s="5">
        <v>3.4671296890119003E-3</v>
      </c>
    </row>
    <row r="30" spans="1:37">
      <c r="A30" s="10" t="s">
        <v>115</v>
      </c>
      <c r="C30" s="1" t="s">
        <v>57</v>
      </c>
      <c r="E30" s="1" t="s">
        <v>57</v>
      </c>
      <c r="G30" s="1" t="s">
        <v>112</v>
      </c>
      <c r="I30" s="1" t="s">
        <v>116</v>
      </c>
      <c r="K30" s="3">
        <v>0</v>
      </c>
      <c r="M30" s="3">
        <v>0</v>
      </c>
      <c r="O30" s="3">
        <v>44900</v>
      </c>
      <c r="Q30" s="3">
        <v>25634932306</v>
      </c>
      <c r="S30" s="3">
        <v>25755886920</v>
      </c>
      <c r="U30" s="3">
        <v>368361</v>
      </c>
      <c r="W30" s="3">
        <v>215627322200</v>
      </c>
      <c r="Y30" s="3">
        <v>0</v>
      </c>
      <c r="AA30" s="3">
        <v>0</v>
      </c>
      <c r="AC30" s="3">
        <v>413261</v>
      </c>
      <c r="AE30" s="3">
        <v>591400</v>
      </c>
      <c r="AG30" s="3">
        <v>241262254506</v>
      </c>
      <c r="AI30" s="3">
        <v>244393084800</v>
      </c>
      <c r="AK30" s="5">
        <v>7.7671391745997936E-4</v>
      </c>
    </row>
    <row r="31" spans="1:37">
      <c r="A31" s="10" t="s">
        <v>117</v>
      </c>
      <c r="C31" s="1" t="s">
        <v>57</v>
      </c>
      <c r="E31" s="1" t="s">
        <v>57</v>
      </c>
      <c r="G31" s="1" t="s">
        <v>97</v>
      </c>
      <c r="I31" s="1" t="s">
        <v>118</v>
      </c>
      <c r="K31" s="3">
        <v>0</v>
      </c>
      <c r="M31" s="3">
        <v>0</v>
      </c>
      <c r="O31" s="3">
        <v>86700</v>
      </c>
      <c r="Q31" s="3">
        <v>62039897901</v>
      </c>
      <c r="S31" s="3">
        <v>66007354115</v>
      </c>
      <c r="U31" s="3">
        <v>0</v>
      </c>
      <c r="W31" s="3">
        <v>0</v>
      </c>
      <c r="Y31" s="3">
        <v>0</v>
      </c>
      <c r="AA31" s="3">
        <v>0</v>
      </c>
      <c r="AC31" s="3">
        <v>86700</v>
      </c>
      <c r="AE31" s="3">
        <v>761360</v>
      </c>
      <c r="AG31" s="3">
        <v>62039897901</v>
      </c>
      <c r="AI31" s="3">
        <v>66007354115</v>
      </c>
      <c r="AK31" s="5">
        <v>2.0978020158706937E-4</v>
      </c>
    </row>
    <row r="32" spans="1:37">
      <c r="A32" s="10" t="s">
        <v>119</v>
      </c>
      <c r="C32" s="1" t="s">
        <v>57</v>
      </c>
      <c r="E32" s="1" t="s">
        <v>57</v>
      </c>
      <c r="G32" s="1" t="s">
        <v>120</v>
      </c>
      <c r="I32" s="1" t="s">
        <v>121</v>
      </c>
      <c r="K32" s="3">
        <v>0</v>
      </c>
      <c r="M32" s="3">
        <v>0</v>
      </c>
      <c r="O32" s="3">
        <v>449431</v>
      </c>
      <c r="Q32" s="3">
        <v>335951515464</v>
      </c>
      <c r="S32" s="3">
        <v>338763465897</v>
      </c>
      <c r="U32" s="3">
        <v>1936830</v>
      </c>
      <c r="W32" s="3">
        <v>1480631726890</v>
      </c>
      <c r="Y32" s="3">
        <v>0</v>
      </c>
      <c r="AA32" s="3">
        <v>0</v>
      </c>
      <c r="AC32" s="3">
        <v>2386261</v>
      </c>
      <c r="AE32" s="3">
        <v>770910</v>
      </c>
      <c r="AG32" s="3">
        <v>1816583242354</v>
      </c>
      <c r="AI32" s="3">
        <v>1839521183301</v>
      </c>
      <c r="AK32" s="5">
        <v>5.8462444045893746E-3</v>
      </c>
    </row>
    <row r="33" spans="1:37">
      <c r="A33" s="10" t="s">
        <v>122</v>
      </c>
      <c r="C33" s="1" t="s">
        <v>57</v>
      </c>
      <c r="E33" s="1" t="s">
        <v>57</v>
      </c>
      <c r="G33" s="1" t="s">
        <v>123</v>
      </c>
      <c r="I33" s="1" t="s">
        <v>124</v>
      </c>
      <c r="K33" s="3">
        <v>0</v>
      </c>
      <c r="M33" s="3">
        <v>0</v>
      </c>
      <c r="O33" s="3">
        <v>1695767</v>
      </c>
      <c r="Q33" s="3">
        <v>1045453705177</v>
      </c>
      <c r="S33" s="3">
        <v>1253564134927</v>
      </c>
      <c r="U33" s="3">
        <v>26800</v>
      </c>
      <c r="W33" s="3">
        <v>20168041444</v>
      </c>
      <c r="Y33" s="3">
        <v>0</v>
      </c>
      <c r="AA33" s="3">
        <v>0</v>
      </c>
      <c r="AC33" s="3">
        <v>1722567</v>
      </c>
      <c r="AE33" s="3">
        <v>739260</v>
      </c>
      <c r="AG33" s="3">
        <v>1065621746621</v>
      </c>
      <c r="AI33" s="3">
        <v>1273375535205</v>
      </c>
      <c r="AK33" s="5">
        <v>4.046957798156052E-3</v>
      </c>
    </row>
    <row r="34" spans="1:37">
      <c r="A34" s="10" t="s">
        <v>125</v>
      </c>
      <c r="C34" s="1" t="s">
        <v>57</v>
      </c>
      <c r="E34" s="1" t="s">
        <v>57</v>
      </c>
      <c r="G34" s="1" t="s">
        <v>120</v>
      </c>
      <c r="I34" s="1" t="s">
        <v>126</v>
      </c>
      <c r="K34" s="3">
        <v>0</v>
      </c>
      <c r="M34" s="3">
        <v>0</v>
      </c>
      <c r="O34" s="3">
        <v>30500</v>
      </c>
      <c r="Q34" s="3">
        <v>18605720942</v>
      </c>
      <c r="S34" s="3">
        <v>18561885699</v>
      </c>
      <c r="U34" s="3">
        <v>566441</v>
      </c>
      <c r="W34" s="3">
        <v>351886618867</v>
      </c>
      <c r="Y34" s="3">
        <v>0</v>
      </c>
      <c r="AA34" s="3">
        <v>0</v>
      </c>
      <c r="AC34" s="3">
        <v>596941</v>
      </c>
      <c r="AE34" s="3">
        <v>626460</v>
      </c>
      <c r="AG34" s="3">
        <v>370492339809</v>
      </c>
      <c r="AI34" s="3">
        <v>373945167923</v>
      </c>
      <c r="AK34" s="5">
        <v>1.1884477686035704E-3</v>
      </c>
    </row>
    <row r="35" spans="1:37">
      <c r="A35" s="10" t="s">
        <v>127</v>
      </c>
      <c r="C35" s="1" t="s">
        <v>57</v>
      </c>
      <c r="E35" s="1" t="s">
        <v>57</v>
      </c>
      <c r="G35" s="1" t="s">
        <v>128</v>
      </c>
      <c r="I35" s="1" t="s">
        <v>129</v>
      </c>
      <c r="K35" s="3">
        <v>0</v>
      </c>
      <c r="M35" s="3">
        <v>0</v>
      </c>
      <c r="O35" s="3">
        <v>1623872</v>
      </c>
      <c r="Q35" s="3">
        <v>976823755385</v>
      </c>
      <c r="S35" s="3">
        <v>1199718858852</v>
      </c>
      <c r="U35" s="3">
        <v>28300</v>
      </c>
      <c r="W35" s="3">
        <v>21255196583</v>
      </c>
      <c r="Y35" s="3">
        <v>0</v>
      </c>
      <c r="AA35" s="3">
        <v>0</v>
      </c>
      <c r="AC35" s="3">
        <v>1652172</v>
      </c>
      <c r="AE35" s="3">
        <v>758000</v>
      </c>
      <c r="AG35" s="3">
        <v>998078951968</v>
      </c>
      <c r="AI35" s="3">
        <v>1252297847577</v>
      </c>
      <c r="AK35" s="5">
        <v>3.9799700871824004E-3</v>
      </c>
    </row>
    <row r="36" spans="1:37">
      <c r="A36" s="10" t="s">
        <v>130</v>
      </c>
      <c r="C36" s="1" t="s">
        <v>57</v>
      </c>
      <c r="E36" s="1" t="s">
        <v>57</v>
      </c>
      <c r="G36" s="1" t="s">
        <v>131</v>
      </c>
      <c r="I36" s="1" t="s">
        <v>132</v>
      </c>
      <c r="K36" s="3">
        <v>0</v>
      </c>
      <c r="M36" s="3">
        <v>0</v>
      </c>
      <c r="O36" s="3">
        <v>45200</v>
      </c>
      <c r="Q36" s="3">
        <v>26971978107</v>
      </c>
      <c r="S36" s="3">
        <v>27226520931</v>
      </c>
      <c r="U36" s="3">
        <v>12800</v>
      </c>
      <c r="W36" s="3">
        <v>7872281022</v>
      </c>
      <c r="Y36" s="3">
        <v>0</v>
      </c>
      <c r="AA36" s="3">
        <v>0</v>
      </c>
      <c r="AC36" s="3">
        <v>58000</v>
      </c>
      <c r="AE36" s="3">
        <v>620200</v>
      </c>
      <c r="AG36" s="3">
        <v>34844259129</v>
      </c>
      <c r="AI36" s="3">
        <v>35970206100</v>
      </c>
      <c r="AK36" s="5">
        <v>1.143181269414291E-4</v>
      </c>
    </row>
    <row r="37" spans="1:37">
      <c r="A37" s="10" t="s">
        <v>133</v>
      </c>
      <c r="C37" s="1" t="s">
        <v>57</v>
      </c>
      <c r="E37" s="1" t="s">
        <v>57</v>
      </c>
      <c r="G37" s="1" t="s">
        <v>134</v>
      </c>
      <c r="I37" s="1" t="s">
        <v>135</v>
      </c>
      <c r="K37" s="3">
        <v>0</v>
      </c>
      <c r="M37" s="3">
        <v>0</v>
      </c>
      <c r="O37" s="3">
        <v>290886</v>
      </c>
      <c r="Q37" s="3">
        <v>222340684748</v>
      </c>
      <c r="S37" s="3">
        <v>289687959276</v>
      </c>
      <c r="U37" s="3">
        <v>0</v>
      </c>
      <c r="W37" s="3">
        <v>0</v>
      </c>
      <c r="Y37" s="3">
        <v>290886</v>
      </c>
      <c r="AA37" s="3">
        <v>290886000000</v>
      </c>
      <c r="AC37" s="3">
        <v>0</v>
      </c>
      <c r="AE37" s="3">
        <v>0</v>
      </c>
      <c r="AG37" s="3">
        <v>0</v>
      </c>
      <c r="AI37" s="3">
        <v>0</v>
      </c>
      <c r="AK37" s="5">
        <v>0</v>
      </c>
    </row>
    <row r="38" spans="1:37">
      <c r="A38" s="10" t="s">
        <v>136</v>
      </c>
      <c r="C38" s="1" t="s">
        <v>57</v>
      </c>
      <c r="E38" s="1" t="s">
        <v>57</v>
      </c>
      <c r="G38" s="1" t="s">
        <v>137</v>
      </c>
      <c r="I38" s="1" t="s">
        <v>138</v>
      </c>
      <c r="K38" s="3">
        <v>18</v>
      </c>
      <c r="M38" s="3">
        <v>18</v>
      </c>
      <c r="O38" s="3">
        <v>450000</v>
      </c>
      <c r="Q38" s="3">
        <v>434843125000</v>
      </c>
      <c r="S38" s="3">
        <v>444880210223</v>
      </c>
      <c r="U38" s="3">
        <v>0</v>
      </c>
      <c r="W38" s="3">
        <v>0</v>
      </c>
      <c r="Y38" s="3">
        <v>0</v>
      </c>
      <c r="AA38" s="3">
        <v>0</v>
      </c>
      <c r="AC38" s="3">
        <v>450000</v>
      </c>
      <c r="AE38" s="3">
        <v>990761</v>
      </c>
      <c r="AG38" s="3">
        <v>434843125000</v>
      </c>
      <c r="AI38" s="3">
        <v>445825173605</v>
      </c>
      <c r="AK38" s="5">
        <v>1.4168920424912732E-3</v>
      </c>
    </row>
    <row r="39" spans="1:37">
      <c r="A39" s="10" t="s">
        <v>139</v>
      </c>
      <c r="C39" s="1" t="s">
        <v>57</v>
      </c>
      <c r="E39" s="1" t="s">
        <v>57</v>
      </c>
      <c r="G39" s="1" t="s">
        <v>140</v>
      </c>
      <c r="I39" s="1" t="s">
        <v>141</v>
      </c>
      <c r="K39" s="3">
        <v>20</v>
      </c>
      <c r="M39" s="3">
        <v>20</v>
      </c>
      <c r="O39" s="3">
        <v>1994901</v>
      </c>
      <c r="Q39" s="3">
        <v>1994909125000</v>
      </c>
      <c r="S39" s="3">
        <v>2012150736223</v>
      </c>
      <c r="U39" s="3">
        <v>0</v>
      </c>
      <c r="W39" s="3">
        <v>0</v>
      </c>
      <c r="Y39" s="3">
        <v>0</v>
      </c>
      <c r="AA39" s="3">
        <v>0</v>
      </c>
      <c r="AC39" s="3">
        <v>1994901</v>
      </c>
      <c r="AE39" s="3">
        <v>1009594</v>
      </c>
      <c r="AG39" s="3">
        <v>1994909125000</v>
      </c>
      <c r="AI39" s="3">
        <v>2013962036140</v>
      </c>
      <c r="AK39" s="5">
        <v>6.4006407709371318E-3</v>
      </c>
    </row>
    <row r="40" spans="1:37">
      <c r="A40" s="10" t="s">
        <v>142</v>
      </c>
      <c r="C40" s="1" t="s">
        <v>57</v>
      </c>
      <c r="E40" s="1" t="s">
        <v>57</v>
      </c>
      <c r="G40" s="1" t="s">
        <v>143</v>
      </c>
      <c r="I40" s="1" t="s">
        <v>144</v>
      </c>
      <c r="K40" s="3">
        <v>18</v>
      </c>
      <c r="M40" s="3">
        <v>18</v>
      </c>
      <c r="O40" s="3">
        <v>7301000</v>
      </c>
      <c r="Q40" s="3">
        <v>6784037691622</v>
      </c>
      <c r="S40" s="3">
        <v>6596761120958</v>
      </c>
      <c r="U40" s="3">
        <v>0</v>
      </c>
      <c r="W40" s="3">
        <v>0</v>
      </c>
      <c r="Y40" s="3">
        <v>0</v>
      </c>
      <c r="AA40" s="3">
        <v>0</v>
      </c>
      <c r="AC40" s="3">
        <v>7301000</v>
      </c>
      <c r="AE40" s="3">
        <v>908165</v>
      </c>
      <c r="AG40" s="3">
        <v>6784037691622</v>
      </c>
      <c r="AI40" s="3">
        <v>6630261857935</v>
      </c>
      <c r="AK40" s="5">
        <v>2.1071859155411647E-2</v>
      </c>
    </row>
    <row r="41" spans="1:37">
      <c r="A41" s="10" t="s">
        <v>145</v>
      </c>
      <c r="C41" s="1" t="s">
        <v>57</v>
      </c>
      <c r="E41" s="1" t="s">
        <v>57</v>
      </c>
      <c r="G41" s="1" t="s">
        <v>146</v>
      </c>
      <c r="I41" s="1" t="s">
        <v>147</v>
      </c>
      <c r="K41" s="3">
        <v>18</v>
      </c>
      <c r="M41" s="3">
        <v>18</v>
      </c>
      <c r="O41" s="3">
        <v>2800000</v>
      </c>
      <c r="Q41" s="3">
        <v>2495836375000</v>
      </c>
      <c r="S41" s="3">
        <v>2519902350000</v>
      </c>
      <c r="U41" s="3">
        <v>0</v>
      </c>
      <c r="W41" s="3">
        <v>0</v>
      </c>
      <c r="Y41" s="3">
        <v>0</v>
      </c>
      <c r="AA41" s="3">
        <v>0</v>
      </c>
      <c r="AC41" s="3">
        <v>2800000</v>
      </c>
      <c r="AE41" s="3">
        <v>884433</v>
      </c>
      <c r="AG41" s="3">
        <v>2495836375000</v>
      </c>
      <c r="AI41" s="3">
        <v>2476317515857</v>
      </c>
      <c r="AK41" s="5">
        <v>7.8700683376130252E-3</v>
      </c>
    </row>
    <row r="42" spans="1:37">
      <c r="A42" s="10" t="s">
        <v>148</v>
      </c>
      <c r="C42" s="1" t="s">
        <v>57</v>
      </c>
      <c r="E42" s="1" t="s">
        <v>57</v>
      </c>
      <c r="G42" s="1" t="s">
        <v>149</v>
      </c>
      <c r="I42" s="1" t="s">
        <v>150</v>
      </c>
      <c r="K42" s="3">
        <v>18</v>
      </c>
      <c r="M42" s="3">
        <v>18</v>
      </c>
      <c r="O42" s="3">
        <v>2998735</v>
      </c>
      <c r="Q42" s="3">
        <v>2797322684973</v>
      </c>
      <c r="S42" s="3">
        <v>2786156227012</v>
      </c>
      <c r="U42" s="3">
        <v>0</v>
      </c>
      <c r="W42" s="3">
        <v>0</v>
      </c>
      <c r="Y42" s="3">
        <v>92790</v>
      </c>
      <c r="AA42" s="3">
        <v>86588297013</v>
      </c>
      <c r="AC42" s="3">
        <v>2905945</v>
      </c>
      <c r="AE42" s="3">
        <v>933542</v>
      </c>
      <c r="AG42" s="3">
        <v>2710764995835</v>
      </c>
      <c r="AI42" s="3">
        <v>2712717090673</v>
      </c>
      <c r="AK42" s="5">
        <v>8.6213778110028737E-3</v>
      </c>
    </row>
    <row r="43" spans="1:37">
      <c r="A43" s="10" t="s">
        <v>151</v>
      </c>
      <c r="C43" s="1" t="s">
        <v>57</v>
      </c>
      <c r="E43" s="1" t="s">
        <v>57</v>
      </c>
      <c r="G43" s="1" t="s">
        <v>152</v>
      </c>
      <c r="I43" s="1" t="s">
        <v>153</v>
      </c>
      <c r="K43" s="3">
        <v>20</v>
      </c>
      <c r="M43" s="3">
        <v>20</v>
      </c>
      <c r="O43" s="3">
        <v>5179565</v>
      </c>
      <c r="Q43" s="3">
        <v>5018374153132</v>
      </c>
      <c r="S43" s="3">
        <v>4885275880128</v>
      </c>
      <c r="U43" s="3">
        <v>0</v>
      </c>
      <c r="W43" s="3">
        <v>0</v>
      </c>
      <c r="Y43" s="3">
        <v>0</v>
      </c>
      <c r="AA43" s="3">
        <v>0</v>
      </c>
      <c r="AC43" s="3">
        <v>5179565</v>
      </c>
      <c r="AE43" s="3">
        <v>946874</v>
      </c>
      <c r="AG43" s="3">
        <v>5018374153132</v>
      </c>
      <c r="AI43" s="3">
        <v>4904208610195</v>
      </c>
      <c r="AK43" s="5">
        <v>1.5586231029338517E-2</v>
      </c>
    </row>
    <row r="44" spans="1:37">
      <c r="A44" s="10" t="s">
        <v>154</v>
      </c>
      <c r="C44" s="1" t="s">
        <v>57</v>
      </c>
      <c r="E44" s="1" t="s">
        <v>57</v>
      </c>
      <c r="G44" s="1" t="s">
        <v>152</v>
      </c>
      <c r="I44" s="1" t="s">
        <v>153</v>
      </c>
      <c r="K44" s="3">
        <v>20</v>
      </c>
      <c r="M44" s="3">
        <v>20</v>
      </c>
      <c r="O44" s="3">
        <v>2000000</v>
      </c>
      <c r="Q44" s="3">
        <v>2000008125000</v>
      </c>
      <c r="S44" s="3">
        <v>1862000858270</v>
      </c>
      <c r="U44" s="3">
        <v>0</v>
      </c>
      <c r="W44" s="3">
        <v>0</v>
      </c>
      <c r="Y44" s="3">
        <v>0</v>
      </c>
      <c r="AA44" s="3">
        <v>0</v>
      </c>
      <c r="AC44" s="3">
        <v>2000000</v>
      </c>
      <c r="AE44" s="3">
        <v>935476</v>
      </c>
      <c r="AG44" s="3">
        <v>2000008125000</v>
      </c>
      <c r="AI44" s="3">
        <v>1870879933793</v>
      </c>
      <c r="AK44" s="5">
        <v>5.9459067087058093E-3</v>
      </c>
    </row>
    <row r="45" spans="1:37">
      <c r="A45" s="10" t="s">
        <v>155</v>
      </c>
      <c r="C45" s="1" t="s">
        <v>57</v>
      </c>
      <c r="E45" s="1" t="s">
        <v>57</v>
      </c>
      <c r="G45" s="1" t="s">
        <v>156</v>
      </c>
      <c r="I45" s="1" t="s">
        <v>157</v>
      </c>
      <c r="K45" s="3">
        <v>21</v>
      </c>
      <c r="M45" s="3">
        <v>21</v>
      </c>
      <c r="O45" s="3">
        <v>1848714</v>
      </c>
      <c r="Q45" s="3">
        <v>1797774438812</v>
      </c>
      <c r="S45" s="3">
        <v>1814009229880</v>
      </c>
      <c r="U45" s="3">
        <v>0</v>
      </c>
      <c r="W45" s="3">
        <v>0</v>
      </c>
      <c r="Y45" s="3">
        <v>0</v>
      </c>
      <c r="AA45" s="3">
        <v>0</v>
      </c>
      <c r="AC45" s="3">
        <v>1848714</v>
      </c>
      <c r="AE45" s="3">
        <v>984147</v>
      </c>
      <c r="AG45" s="3">
        <v>1797774438812</v>
      </c>
      <c r="AI45" s="3">
        <v>1819337404090</v>
      </c>
      <c r="AK45" s="5">
        <v>5.7820976541485729E-3</v>
      </c>
    </row>
    <row r="46" spans="1:37">
      <c r="A46" s="10" t="s">
        <v>158</v>
      </c>
      <c r="C46" s="1" t="s">
        <v>57</v>
      </c>
      <c r="E46" s="1" t="s">
        <v>57</v>
      </c>
      <c r="G46" s="1" t="s">
        <v>159</v>
      </c>
      <c r="I46" s="1" t="s">
        <v>160</v>
      </c>
      <c r="K46" s="3">
        <v>18</v>
      </c>
      <c r="M46" s="3">
        <v>18</v>
      </c>
      <c r="O46" s="3">
        <v>4528500</v>
      </c>
      <c r="Q46" s="3">
        <v>4311377911000</v>
      </c>
      <c r="S46" s="3">
        <v>4311317983135</v>
      </c>
      <c r="U46" s="3">
        <v>0</v>
      </c>
      <c r="W46" s="3">
        <v>0</v>
      </c>
      <c r="Y46" s="3">
        <v>0</v>
      </c>
      <c r="AA46" s="3">
        <v>0</v>
      </c>
      <c r="AC46" s="3">
        <v>4528500</v>
      </c>
      <c r="AE46" s="3">
        <v>961870</v>
      </c>
      <c r="AG46" s="3">
        <v>4311377911000</v>
      </c>
      <c r="AI46" s="3">
        <v>4355663605240</v>
      </c>
      <c r="AK46" s="5">
        <v>1.3842881621353541E-2</v>
      </c>
    </row>
    <row r="47" spans="1:37">
      <c r="A47" s="10" t="s">
        <v>161</v>
      </c>
      <c r="C47" s="1" t="s">
        <v>57</v>
      </c>
      <c r="E47" s="1" t="s">
        <v>57</v>
      </c>
      <c r="G47" s="1" t="s">
        <v>162</v>
      </c>
      <c r="I47" s="1" t="s">
        <v>163</v>
      </c>
      <c r="K47" s="3">
        <v>18</v>
      </c>
      <c r="M47" s="3">
        <v>18</v>
      </c>
      <c r="O47" s="3">
        <v>1800000</v>
      </c>
      <c r="Q47" s="3">
        <v>1800008125000</v>
      </c>
      <c r="S47" s="3">
        <v>1735715077494</v>
      </c>
      <c r="U47" s="3">
        <v>0</v>
      </c>
      <c r="W47" s="3">
        <v>0</v>
      </c>
      <c r="Y47" s="3">
        <v>0</v>
      </c>
      <c r="AA47" s="3">
        <v>0</v>
      </c>
      <c r="AC47" s="3">
        <v>1800000</v>
      </c>
      <c r="AE47" s="3">
        <v>969711</v>
      </c>
      <c r="AG47" s="3">
        <v>1800008125000</v>
      </c>
      <c r="AI47" s="3">
        <v>1745413571283</v>
      </c>
      <c r="AK47" s="5">
        <v>5.5471578242422999E-3</v>
      </c>
    </row>
    <row r="48" spans="1:37">
      <c r="A48" s="10" t="s">
        <v>164</v>
      </c>
      <c r="C48" s="1" t="s">
        <v>57</v>
      </c>
      <c r="E48" s="1" t="s">
        <v>57</v>
      </c>
      <c r="G48" s="1" t="s">
        <v>165</v>
      </c>
      <c r="I48" s="1" t="s">
        <v>166</v>
      </c>
      <c r="K48" s="3">
        <v>18</v>
      </c>
      <c r="M48" s="3">
        <v>18</v>
      </c>
      <c r="O48" s="3">
        <v>3000000</v>
      </c>
      <c r="Q48" s="3">
        <v>3000000000000</v>
      </c>
      <c r="S48" s="3">
        <v>2899791231635</v>
      </c>
      <c r="U48" s="3">
        <v>0</v>
      </c>
      <c r="W48" s="3">
        <v>0</v>
      </c>
      <c r="Y48" s="3">
        <v>0</v>
      </c>
      <c r="AA48" s="3">
        <v>0</v>
      </c>
      <c r="AC48" s="3">
        <v>3000000</v>
      </c>
      <c r="AE48" s="3">
        <v>971208</v>
      </c>
      <c r="AG48" s="3">
        <v>3000000000000</v>
      </c>
      <c r="AI48" s="3">
        <v>2913513973358</v>
      </c>
      <c r="AK48" s="5">
        <v>9.2595371660093798E-3</v>
      </c>
    </row>
    <row r="49" spans="1:37">
      <c r="A49" s="10" t="s">
        <v>167</v>
      </c>
      <c r="C49" s="1" t="s">
        <v>57</v>
      </c>
      <c r="E49" s="1" t="s">
        <v>57</v>
      </c>
      <c r="G49" s="1" t="s">
        <v>168</v>
      </c>
      <c r="I49" s="1" t="s">
        <v>98</v>
      </c>
      <c r="K49" s="3">
        <v>18</v>
      </c>
      <c r="M49" s="3">
        <v>18</v>
      </c>
      <c r="O49" s="3">
        <v>3990000</v>
      </c>
      <c r="Q49" s="3">
        <v>3758596250000</v>
      </c>
      <c r="S49" s="3">
        <v>3877671404706</v>
      </c>
      <c r="U49" s="3">
        <v>0</v>
      </c>
      <c r="W49" s="3">
        <v>0</v>
      </c>
      <c r="Y49" s="3">
        <v>0</v>
      </c>
      <c r="AA49" s="3">
        <v>0</v>
      </c>
      <c r="AC49" s="3">
        <v>3990000</v>
      </c>
      <c r="AE49" s="3">
        <v>976772</v>
      </c>
      <c r="AG49" s="3">
        <v>3758596250000</v>
      </c>
      <c r="AI49" s="3">
        <v>3897171340341</v>
      </c>
      <c r="AK49" s="5">
        <v>1.2385731868175251E-2</v>
      </c>
    </row>
    <row r="50" spans="1:37">
      <c r="A50" s="10" t="s">
        <v>169</v>
      </c>
      <c r="C50" s="1" t="s">
        <v>57</v>
      </c>
      <c r="E50" s="1" t="s">
        <v>57</v>
      </c>
      <c r="G50" s="1" t="s">
        <v>168</v>
      </c>
      <c r="I50" s="1" t="s">
        <v>98</v>
      </c>
      <c r="K50" s="3">
        <v>18</v>
      </c>
      <c r="M50" s="3">
        <v>18</v>
      </c>
      <c r="O50" s="3">
        <v>3000000</v>
      </c>
      <c r="Q50" s="3">
        <v>2946428125000</v>
      </c>
      <c r="S50" s="3">
        <v>2910528180362</v>
      </c>
      <c r="U50" s="3">
        <v>0</v>
      </c>
      <c r="W50" s="3">
        <v>0</v>
      </c>
      <c r="Y50" s="3">
        <v>0</v>
      </c>
      <c r="AA50" s="3">
        <v>0</v>
      </c>
      <c r="AC50" s="3">
        <v>3000000</v>
      </c>
      <c r="AE50" s="3">
        <v>971994</v>
      </c>
      <c r="AG50" s="3">
        <v>2946428125000</v>
      </c>
      <c r="AI50" s="3">
        <v>2915870876724</v>
      </c>
      <c r="AK50" s="5">
        <v>9.2670277202039821E-3</v>
      </c>
    </row>
    <row r="51" spans="1:37">
      <c r="A51" s="10" t="s">
        <v>170</v>
      </c>
      <c r="C51" s="1" t="s">
        <v>57</v>
      </c>
      <c r="E51" s="1" t="s">
        <v>57</v>
      </c>
      <c r="G51" s="1" t="s">
        <v>171</v>
      </c>
      <c r="I51" s="1" t="s">
        <v>172</v>
      </c>
      <c r="K51" s="3">
        <v>18</v>
      </c>
      <c r="M51" s="3">
        <v>18</v>
      </c>
      <c r="O51" s="3">
        <v>763000</v>
      </c>
      <c r="Q51" s="3">
        <v>749345256165</v>
      </c>
      <c r="S51" s="3">
        <v>742351600758</v>
      </c>
      <c r="U51" s="3">
        <v>0</v>
      </c>
      <c r="W51" s="3">
        <v>0</v>
      </c>
      <c r="Y51" s="3">
        <v>0</v>
      </c>
      <c r="AA51" s="3">
        <v>0</v>
      </c>
      <c r="AC51" s="3">
        <v>763000</v>
      </c>
      <c r="AE51" s="3">
        <v>976117</v>
      </c>
      <c r="AG51" s="3">
        <v>749345256165</v>
      </c>
      <c r="AI51" s="3">
        <v>744748944960</v>
      </c>
      <c r="AK51" s="5">
        <v>2.3669117767282592E-3</v>
      </c>
    </row>
    <row r="52" spans="1:37">
      <c r="A52" s="10" t="s">
        <v>173</v>
      </c>
      <c r="C52" s="1" t="s">
        <v>57</v>
      </c>
      <c r="E52" s="1" t="s">
        <v>57</v>
      </c>
      <c r="G52" s="1" t="s">
        <v>171</v>
      </c>
      <c r="I52" s="1" t="s">
        <v>172</v>
      </c>
      <c r="K52" s="3">
        <v>18</v>
      </c>
      <c r="M52" s="3">
        <v>18</v>
      </c>
      <c r="O52" s="3">
        <v>7500000</v>
      </c>
      <c r="Q52" s="3">
        <v>6870977067786</v>
      </c>
      <c r="S52" s="3">
        <v>7266157699728</v>
      </c>
      <c r="U52" s="3">
        <v>0</v>
      </c>
      <c r="W52" s="3">
        <v>0</v>
      </c>
      <c r="Y52" s="3">
        <v>0</v>
      </c>
      <c r="AA52" s="3">
        <v>0</v>
      </c>
      <c r="AC52" s="3">
        <v>7500000</v>
      </c>
      <c r="AE52" s="3">
        <v>972538</v>
      </c>
      <c r="AG52" s="3">
        <v>6870977067786</v>
      </c>
      <c r="AI52" s="3">
        <v>7293754878296</v>
      </c>
      <c r="AK52" s="5">
        <v>2.3180528733659656E-2</v>
      </c>
    </row>
    <row r="53" spans="1:37">
      <c r="A53" s="10" t="s">
        <v>174</v>
      </c>
      <c r="C53" s="1" t="s">
        <v>57</v>
      </c>
      <c r="E53" s="1" t="s">
        <v>57</v>
      </c>
      <c r="G53" s="1" t="s">
        <v>175</v>
      </c>
      <c r="I53" s="1" t="s">
        <v>176</v>
      </c>
      <c r="K53" s="3">
        <v>18</v>
      </c>
      <c r="M53" s="3">
        <v>18</v>
      </c>
      <c r="O53" s="3">
        <v>4001100</v>
      </c>
      <c r="Q53" s="3">
        <v>3790228167625</v>
      </c>
      <c r="S53" s="3">
        <v>3793463953775</v>
      </c>
      <c r="U53" s="3">
        <v>0</v>
      </c>
      <c r="W53" s="3">
        <v>0</v>
      </c>
      <c r="Y53" s="3">
        <v>0</v>
      </c>
      <c r="AA53" s="3">
        <v>0</v>
      </c>
      <c r="AC53" s="3">
        <v>4001100</v>
      </c>
      <c r="AE53" s="3">
        <v>953451</v>
      </c>
      <c r="AG53" s="3">
        <v>3790228167625</v>
      </c>
      <c r="AI53" s="3">
        <v>3814706333676</v>
      </c>
      <c r="AK53" s="5">
        <v>1.2123647045142912E-2</v>
      </c>
    </row>
    <row r="54" spans="1:37">
      <c r="A54" s="10" t="s">
        <v>177</v>
      </c>
      <c r="C54" s="1" t="s">
        <v>57</v>
      </c>
      <c r="E54" s="1" t="s">
        <v>57</v>
      </c>
      <c r="G54" s="1" t="s">
        <v>178</v>
      </c>
      <c r="I54" s="1" t="s">
        <v>179</v>
      </c>
      <c r="K54" s="3">
        <v>18</v>
      </c>
      <c r="M54" s="3">
        <v>18</v>
      </c>
      <c r="O54" s="3">
        <v>2000000</v>
      </c>
      <c r="Q54" s="3">
        <v>2000000000000</v>
      </c>
      <c r="S54" s="3">
        <v>1993453761473</v>
      </c>
      <c r="U54" s="3">
        <v>0</v>
      </c>
      <c r="W54" s="3">
        <v>0</v>
      </c>
      <c r="Y54" s="3">
        <v>0</v>
      </c>
      <c r="AA54" s="3">
        <v>0</v>
      </c>
      <c r="AC54" s="3">
        <v>2000000</v>
      </c>
      <c r="AE54" s="3">
        <v>999438</v>
      </c>
      <c r="AG54" s="3">
        <v>2000000000000</v>
      </c>
      <c r="AI54" s="3">
        <v>1998799210129</v>
      </c>
      <c r="AK54" s="5">
        <v>6.3524512814497119E-3</v>
      </c>
    </row>
    <row r="55" spans="1:37">
      <c r="A55" s="10" t="s">
        <v>180</v>
      </c>
      <c r="C55" s="1" t="s">
        <v>57</v>
      </c>
      <c r="E55" s="1" t="s">
        <v>57</v>
      </c>
      <c r="G55" s="1" t="s">
        <v>181</v>
      </c>
      <c r="I55" s="1" t="s">
        <v>182</v>
      </c>
      <c r="K55" s="3">
        <v>18.5</v>
      </c>
      <c r="M55" s="3">
        <v>18.5</v>
      </c>
      <c r="O55" s="3">
        <v>6694295</v>
      </c>
      <c r="Q55" s="3">
        <v>6335949625000</v>
      </c>
      <c r="S55" s="3">
        <v>6067490137477</v>
      </c>
      <c r="U55" s="3">
        <v>0</v>
      </c>
      <c r="W55" s="3">
        <v>0</v>
      </c>
      <c r="Y55" s="3">
        <v>0</v>
      </c>
      <c r="AA55" s="3">
        <v>0</v>
      </c>
      <c r="AC55" s="3">
        <v>6694295</v>
      </c>
      <c r="AE55" s="3">
        <v>910468</v>
      </c>
      <c r="AG55" s="3">
        <v>6335949625000</v>
      </c>
      <c r="AI55" s="3">
        <v>6094706902035</v>
      </c>
      <c r="AK55" s="5">
        <v>1.9369793861082191E-2</v>
      </c>
    </row>
    <row r="56" spans="1:37">
      <c r="A56" s="10" t="s">
        <v>183</v>
      </c>
      <c r="C56" s="1" t="s">
        <v>57</v>
      </c>
      <c r="E56" s="1" t="s">
        <v>57</v>
      </c>
      <c r="G56" s="1" t="s">
        <v>181</v>
      </c>
      <c r="I56" s="1" t="s">
        <v>182</v>
      </c>
      <c r="K56" s="3">
        <v>18.5</v>
      </c>
      <c r="M56" s="3">
        <v>18.5</v>
      </c>
      <c r="O56" s="3">
        <v>9993800</v>
      </c>
      <c r="Q56" s="3">
        <v>9134925245593</v>
      </c>
      <c r="S56" s="3">
        <v>9058053601748</v>
      </c>
      <c r="U56" s="3">
        <v>0</v>
      </c>
      <c r="W56" s="3">
        <v>0</v>
      </c>
      <c r="Y56" s="3">
        <v>0</v>
      </c>
      <c r="AA56" s="3">
        <v>0</v>
      </c>
      <c r="AC56" s="3">
        <v>9993800</v>
      </c>
      <c r="AE56" s="3">
        <v>910468</v>
      </c>
      <c r="AG56" s="3">
        <v>9134925245593</v>
      </c>
      <c r="AI56" s="3">
        <v>9098685050116</v>
      </c>
      <c r="AK56" s="5">
        <v>2.8916838276310128E-2</v>
      </c>
    </row>
    <row r="57" spans="1:37">
      <c r="A57" s="10" t="s">
        <v>184</v>
      </c>
      <c r="C57" s="1" t="s">
        <v>57</v>
      </c>
      <c r="E57" s="1" t="s">
        <v>57</v>
      </c>
      <c r="G57" s="1" t="s">
        <v>185</v>
      </c>
      <c r="I57" s="1" t="s">
        <v>186</v>
      </c>
      <c r="K57" s="3">
        <v>0</v>
      </c>
      <c r="M57" s="3">
        <v>0</v>
      </c>
      <c r="O57" s="3">
        <v>6841056</v>
      </c>
      <c r="Q57" s="3">
        <v>6054308518844</v>
      </c>
      <c r="S57" s="3">
        <v>6700545638920</v>
      </c>
      <c r="U57" s="3">
        <v>0</v>
      </c>
      <c r="W57" s="3">
        <v>0</v>
      </c>
      <c r="Y57" s="3">
        <v>6841056</v>
      </c>
      <c r="AA57" s="3">
        <v>6841056000000</v>
      </c>
      <c r="AC57" s="3">
        <v>0</v>
      </c>
      <c r="AE57" s="3">
        <v>0</v>
      </c>
      <c r="AG57" s="3">
        <v>0</v>
      </c>
      <c r="AI57" s="3">
        <v>0</v>
      </c>
      <c r="AK57" s="5">
        <v>0</v>
      </c>
    </row>
    <row r="58" spans="1:37">
      <c r="A58" s="10" t="s">
        <v>187</v>
      </c>
      <c r="C58" s="1" t="s">
        <v>57</v>
      </c>
      <c r="E58" s="1" t="s">
        <v>57</v>
      </c>
      <c r="G58" s="1" t="s">
        <v>188</v>
      </c>
      <c r="I58" s="1" t="s">
        <v>186</v>
      </c>
      <c r="K58" s="3">
        <v>0</v>
      </c>
      <c r="M58" s="3">
        <v>0</v>
      </c>
      <c r="O58" s="3">
        <v>7447</v>
      </c>
      <c r="Q58" s="3">
        <v>6852860273</v>
      </c>
      <c r="S58" s="3">
        <v>7292192166</v>
      </c>
      <c r="U58" s="3">
        <v>0</v>
      </c>
      <c r="W58" s="3">
        <v>0</v>
      </c>
      <c r="Y58" s="3">
        <v>7447</v>
      </c>
      <c r="AA58" s="3">
        <v>7447000000</v>
      </c>
      <c r="AC58" s="3">
        <v>0</v>
      </c>
      <c r="AE58" s="3">
        <v>0</v>
      </c>
      <c r="AG58" s="3">
        <v>0</v>
      </c>
      <c r="AI58" s="3">
        <v>0</v>
      </c>
      <c r="AK58" s="5">
        <v>0</v>
      </c>
    </row>
    <row r="59" spans="1:37">
      <c r="A59" s="10" t="s">
        <v>189</v>
      </c>
      <c r="C59" s="1" t="s">
        <v>57</v>
      </c>
      <c r="E59" s="1" t="s">
        <v>57</v>
      </c>
      <c r="G59" s="1" t="s">
        <v>188</v>
      </c>
      <c r="I59" s="1" t="s">
        <v>6</v>
      </c>
      <c r="K59" s="3">
        <v>0</v>
      </c>
      <c r="M59" s="3">
        <v>0</v>
      </c>
      <c r="O59" s="3">
        <v>736380</v>
      </c>
      <c r="Q59" s="3">
        <v>670752680398</v>
      </c>
      <c r="S59" s="3">
        <v>719758521356</v>
      </c>
      <c r="U59" s="3">
        <v>0</v>
      </c>
      <c r="W59" s="3">
        <v>0</v>
      </c>
      <c r="Y59" s="3">
        <v>736380</v>
      </c>
      <c r="AA59" s="3">
        <v>736380000000</v>
      </c>
      <c r="AC59" s="3">
        <v>0</v>
      </c>
      <c r="AE59" s="3">
        <v>0</v>
      </c>
      <c r="AG59" s="3">
        <v>0</v>
      </c>
      <c r="AI59" s="3">
        <v>0</v>
      </c>
      <c r="AK59" s="5">
        <v>0</v>
      </c>
    </row>
    <row r="60" spans="1:37">
      <c r="A60" s="10" t="s">
        <v>190</v>
      </c>
      <c r="C60" s="1" t="s">
        <v>57</v>
      </c>
      <c r="E60" s="1" t="s">
        <v>57</v>
      </c>
      <c r="G60" s="1" t="s">
        <v>188</v>
      </c>
      <c r="I60" s="1" t="s">
        <v>191</v>
      </c>
      <c r="K60" s="3">
        <v>0</v>
      </c>
      <c r="M60" s="3">
        <v>0</v>
      </c>
      <c r="O60" s="3">
        <v>11552820</v>
      </c>
      <c r="Q60" s="3">
        <v>9541837073910</v>
      </c>
      <c r="S60" s="3">
        <v>11007933070124</v>
      </c>
      <c r="U60" s="3">
        <v>1520224</v>
      </c>
      <c r="W60" s="3">
        <v>1464755421343</v>
      </c>
      <c r="Y60" s="3">
        <v>716337</v>
      </c>
      <c r="AA60" s="3">
        <v>694801485230</v>
      </c>
      <c r="AC60" s="3">
        <v>12356707</v>
      </c>
      <c r="AE60" s="3">
        <v>975765</v>
      </c>
      <c r="AG60" s="3">
        <v>10403486634959</v>
      </c>
      <c r="AI60" s="3">
        <v>12056781028679</v>
      </c>
      <c r="AK60" s="5">
        <v>3.831806301886994E-2</v>
      </c>
    </row>
    <row r="61" spans="1:37">
      <c r="A61" s="10" t="s">
        <v>192</v>
      </c>
      <c r="C61" s="1" t="s">
        <v>57</v>
      </c>
      <c r="E61" s="1" t="s">
        <v>57</v>
      </c>
      <c r="G61" s="1" t="s">
        <v>193</v>
      </c>
      <c r="I61" s="1" t="s">
        <v>194</v>
      </c>
      <c r="K61" s="3">
        <v>0</v>
      </c>
      <c r="M61" s="3">
        <v>0</v>
      </c>
      <c r="O61" s="3">
        <v>1886458</v>
      </c>
      <c r="Q61" s="3">
        <v>1702936543229</v>
      </c>
      <c r="S61" s="3">
        <v>1782331908682</v>
      </c>
      <c r="U61" s="3">
        <v>0</v>
      </c>
      <c r="W61" s="3">
        <v>0</v>
      </c>
      <c r="Y61" s="3">
        <v>0</v>
      </c>
      <c r="AA61" s="3">
        <v>0</v>
      </c>
      <c r="AC61" s="3">
        <v>1886458</v>
      </c>
      <c r="AE61" s="3">
        <v>960904</v>
      </c>
      <c r="AG61" s="3">
        <v>1702936543229</v>
      </c>
      <c r="AI61" s="3">
        <v>1812634795711</v>
      </c>
      <c r="AK61" s="5">
        <v>5.7607958680709779E-3</v>
      </c>
    </row>
    <row r="62" spans="1:37">
      <c r="A62" s="10" t="s">
        <v>195</v>
      </c>
      <c r="C62" s="1" t="s">
        <v>57</v>
      </c>
      <c r="E62" s="1" t="s">
        <v>57</v>
      </c>
      <c r="G62" s="1" t="s">
        <v>193</v>
      </c>
      <c r="I62" s="1" t="s">
        <v>196</v>
      </c>
      <c r="K62" s="3">
        <v>0</v>
      </c>
      <c r="M62" s="3">
        <v>0</v>
      </c>
      <c r="O62" s="3">
        <v>10592228</v>
      </c>
      <c r="Q62" s="3">
        <v>8769604572198</v>
      </c>
      <c r="S62" s="3">
        <v>9287119738216</v>
      </c>
      <c r="U62" s="3">
        <v>0</v>
      </c>
      <c r="W62" s="3">
        <v>0</v>
      </c>
      <c r="Y62" s="3">
        <v>559034</v>
      </c>
      <c r="AA62" s="3">
        <v>499980863600</v>
      </c>
      <c r="AC62" s="3">
        <v>10033194</v>
      </c>
      <c r="AE62" s="3">
        <v>896133</v>
      </c>
      <c r="AG62" s="3">
        <v>8306764542471</v>
      </c>
      <c r="AI62" s="3">
        <v>8990736579190</v>
      </c>
      <c r="AK62" s="5">
        <v>2.8573763594776633E-2</v>
      </c>
    </row>
    <row r="63" spans="1:37">
      <c r="A63" s="10" t="s">
        <v>197</v>
      </c>
      <c r="C63" s="1" t="s">
        <v>57</v>
      </c>
      <c r="E63" s="1" t="s">
        <v>57</v>
      </c>
      <c r="G63" s="1" t="s">
        <v>185</v>
      </c>
      <c r="I63" s="1" t="s">
        <v>6</v>
      </c>
      <c r="K63" s="3">
        <v>0</v>
      </c>
      <c r="M63" s="3">
        <v>0</v>
      </c>
      <c r="O63" s="3">
        <v>850000</v>
      </c>
      <c r="Q63" s="3">
        <v>776146260265</v>
      </c>
      <c r="S63" s="3">
        <v>818824269330</v>
      </c>
      <c r="U63" s="3">
        <v>0</v>
      </c>
      <c r="W63" s="3">
        <v>0</v>
      </c>
      <c r="Y63" s="3">
        <v>850000</v>
      </c>
      <c r="AA63" s="3">
        <v>850000000000</v>
      </c>
      <c r="AC63" s="3">
        <v>0</v>
      </c>
      <c r="AE63" s="3">
        <v>0</v>
      </c>
      <c r="AG63" s="3">
        <v>0</v>
      </c>
      <c r="AI63" s="3">
        <v>0</v>
      </c>
      <c r="AK63" s="5">
        <v>0</v>
      </c>
    </row>
    <row r="64" spans="1:37">
      <c r="A64" s="10" t="s">
        <v>198</v>
      </c>
      <c r="C64" s="1" t="s">
        <v>57</v>
      </c>
      <c r="E64" s="1" t="s">
        <v>57</v>
      </c>
      <c r="G64" s="1" t="s">
        <v>199</v>
      </c>
      <c r="I64" s="1" t="s">
        <v>191</v>
      </c>
      <c r="K64" s="3">
        <v>0</v>
      </c>
      <c r="M64" s="3">
        <v>0</v>
      </c>
      <c r="O64" s="3">
        <v>1319001</v>
      </c>
      <c r="Q64" s="3">
        <v>1186332518741</v>
      </c>
      <c r="S64" s="3">
        <v>1263065981926</v>
      </c>
      <c r="U64" s="3">
        <v>0</v>
      </c>
      <c r="W64" s="3">
        <v>0</v>
      </c>
      <c r="Y64" s="3">
        <v>0</v>
      </c>
      <c r="AA64" s="3">
        <v>0</v>
      </c>
      <c r="AC64" s="3">
        <v>1319001</v>
      </c>
      <c r="AE64" s="3">
        <v>980230</v>
      </c>
      <c r="AG64" s="3">
        <v>1186332518741</v>
      </c>
      <c r="AI64" s="3">
        <v>1292874249411</v>
      </c>
      <c r="AK64" s="5">
        <v>4.1089273203656056E-3</v>
      </c>
    </row>
    <row r="65" spans="1:37">
      <c r="A65" s="10" t="s">
        <v>200</v>
      </c>
      <c r="C65" s="1" t="s">
        <v>57</v>
      </c>
      <c r="E65" s="1" t="s">
        <v>57</v>
      </c>
      <c r="G65" s="1" t="s">
        <v>201</v>
      </c>
      <c r="I65" s="1" t="s">
        <v>6</v>
      </c>
      <c r="K65" s="3">
        <v>0</v>
      </c>
      <c r="M65" s="3">
        <v>0</v>
      </c>
      <c r="O65" s="3">
        <v>1180000</v>
      </c>
      <c r="Q65" s="3">
        <v>1050977010170</v>
      </c>
      <c r="S65" s="3">
        <v>1151075889292</v>
      </c>
      <c r="U65" s="3">
        <v>0</v>
      </c>
      <c r="W65" s="3">
        <v>0</v>
      </c>
      <c r="Y65" s="3">
        <v>1180000</v>
      </c>
      <c r="AA65" s="3">
        <v>1180000000000</v>
      </c>
      <c r="AC65" s="3">
        <v>0</v>
      </c>
      <c r="AE65" s="3">
        <v>0</v>
      </c>
      <c r="AG65" s="3">
        <v>0</v>
      </c>
      <c r="AI65" s="3">
        <v>0</v>
      </c>
      <c r="AK65" s="5">
        <v>0</v>
      </c>
    </row>
    <row r="66" spans="1:37">
      <c r="A66" s="10" t="s">
        <v>202</v>
      </c>
      <c r="C66" s="1" t="s">
        <v>57</v>
      </c>
      <c r="E66" s="1" t="s">
        <v>57</v>
      </c>
      <c r="G66" s="1" t="s">
        <v>199</v>
      </c>
      <c r="I66" s="1" t="s">
        <v>191</v>
      </c>
      <c r="K66" s="3">
        <v>0</v>
      </c>
      <c r="M66" s="3">
        <v>0</v>
      </c>
      <c r="O66" s="3">
        <v>2965723</v>
      </c>
      <c r="Q66" s="3">
        <v>2656964962367</v>
      </c>
      <c r="S66" s="3">
        <v>2833778033708</v>
      </c>
      <c r="U66" s="3">
        <v>240000</v>
      </c>
      <c r="W66" s="3">
        <v>231395362651</v>
      </c>
      <c r="Y66" s="3">
        <v>0</v>
      </c>
      <c r="AA66" s="3">
        <v>0</v>
      </c>
      <c r="AC66" s="3">
        <v>3205723</v>
      </c>
      <c r="AE66" s="3">
        <v>977156</v>
      </c>
      <c r="AG66" s="3">
        <v>2888360325018</v>
      </c>
      <c r="AI66" s="3">
        <v>3132371994127</v>
      </c>
      <c r="AK66" s="5">
        <v>9.9550972339963271E-3</v>
      </c>
    </row>
    <row r="67" spans="1:37">
      <c r="A67" s="10" t="s">
        <v>203</v>
      </c>
      <c r="C67" s="1" t="s">
        <v>57</v>
      </c>
      <c r="E67" s="1" t="s">
        <v>57</v>
      </c>
      <c r="G67" s="1" t="s">
        <v>58</v>
      </c>
      <c r="I67" s="1" t="s">
        <v>194</v>
      </c>
      <c r="K67" s="3">
        <v>0</v>
      </c>
      <c r="M67" s="3">
        <v>0</v>
      </c>
      <c r="O67" s="3">
        <v>5959576</v>
      </c>
      <c r="Q67" s="3">
        <v>5170379695746</v>
      </c>
      <c r="S67" s="3">
        <v>5545831687833</v>
      </c>
      <c r="U67" s="3">
        <v>610000</v>
      </c>
      <c r="W67" s="3">
        <v>576575291063</v>
      </c>
      <c r="Y67" s="3">
        <v>0</v>
      </c>
      <c r="AA67" s="3">
        <v>0</v>
      </c>
      <c r="AC67" s="3">
        <v>6569576</v>
      </c>
      <c r="AE67" s="3">
        <v>952937</v>
      </c>
      <c r="AG67" s="3">
        <v>5746954986809</v>
      </c>
      <c r="AI67" s="3">
        <v>6260151985679</v>
      </c>
      <c r="AK67" s="5">
        <v>1.9895600469508886E-2</v>
      </c>
    </row>
    <row r="68" spans="1:37">
      <c r="A68" s="10" t="s">
        <v>204</v>
      </c>
      <c r="C68" s="1" t="s">
        <v>57</v>
      </c>
      <c r="E68" s="1" t="s">
        <v>57</v>
      </c>
      <c r="G68" s="1" t="s">
        <v>199</v>
      </c>
      <c r="I68" s="1" t="s">
        <v>191</v>
      </c>
      <c r="K68" s="3">
        <v>0</v>
      </c>
      <c r="M68" s="3">
        <v>0</v>
      </c>
      <c r="O68" s="3">
        <v>1133000</v>
      </c>
      <c r="Q68" s="3">
        <v>1040263609534</v>
      </c>
      <c r="S68" s="3">
        <v>1086142350352</v>
      </c>
      <c r="U68" s="3">
        <v>0</v>
      </c>
      <c r="W68" s="3">
        <v>0</v>
      </c>
      <c r="Y68" s="3">
        <v>0</v>
      </c>
      <c r="AA68" s="3">
        <v>0</v>
      </c>
      <c r="AC68" s="3">
        <v>1133000</v>
      </c>
      <c r="AE68" s="3">
        <v>980230</v>
      </c>
      <c r="AG68" s="3">
        <v>1040263609534</v>
      </c>
      <c r="AI68" s="3">
        <v>1110557554227</v>
      </c>
      <c r="AK68" s="5">
        <v>3.5295004734455836E-3</v>
      </c>
    </row>
    <row r="69" spans="1:37">
      <c r="A69" s="10" t="s">
        <v>205</v>
      </c>
      <c r="C69" s="1" t="s">
        <v>57</v>
      </c>
      <c r="E69" s="1" t="s">
        <v>57</v>
      </c>
      <c r="G69" s="1" t="s">
        <v>58</v>
      </c>
      <c r="I69" s="1" t="s">
        <v>194</v>
      </c>
      <c r="K69" s="3">
        <v>0</v>
      </c>
      <c r="M69" s="3">
        <v>0</v>
      </c>
      <c r="O69" s="3">
        <v>2605260</v>
      </c>
      <c r="Q69" s="3">
        <v>2225248292723</v>
      </c>
      <c r="S69" s="3">
        <v>2437867656563</v>
      </c>
      <c r="U69" s="3">
        <v>0</v>
      </c>
      <c r="W69" s="3">
        <v>0</v>
      </c>
      <c r="Y69" s="3">
        <v>0</v>
      </c>
      <c r="AA69" s="3">
        <v>0</v>
      </c>
      <c r="AC69" s="3">
        <v>2605260</v>
      </c>
      <c r="AE69" s="3">
        <v>956485</v>
      </c>
      <c r="AG69" s="3">
        <v>2225248292723</v>
      </c>
      <c r="AI69" s="3">
        <v>2491796558216</v>
      </c>
      <c r="AK69" s="5">
        <v>7.9192628049565943E-3</v>
      </c>
    </row>
    <row r="70" spans="1:37">
      <c r="A70" s="10" t="s">
        <v>206</v>
      </c>
      <c r="C70" s="1" t="s">
        <v>57</v>
      </c>
      <c r="E70" s="1" t="s">
        <v>57</v>
      </c>
      <c r="G70" s="1" t="s">
        <v>58</v>
      </c>
      <c r="I70" s="1" t="s">
        <v>194</v>
      </c>
      <c r="K70" s="3">
        <v>0</v>
      </c>
      <c r="M70" s="3">
        <v>0</v>
      </c>
      <c r="O70" s="3">
        <v>18643926</v>
      </c>
      <c r="Q70" s="3">
        <v>15477127657161</v>
      </c>
      <c r="S70" s="3">
        <v>17384434662869</v>
      </c>
      <c r="U70" s="3">
        <v>1125111</v>
      </c>
      <c r="W70" s="3">
        <v>1068379651811</v>
      </c>
      <c r="Y70" s="3">
        <v>0</v>
      </c>
      <c r="AA70" s="3">
        <v>0</v>
      </c>
      <c r="AC70" s="3">
        <v>19769037</v>
      </c>
      <c r="AE70" s="3">
        <v>954220</v>
      </c>
      <c r="AG70" s="3">
        <v>16545507308972</v>
      </c>
      <c r="AI70" s="3">
        <v>18863292404530</v>
      </c>
      <c r="AK70" s="5">
        <v>5.9950066720200298E-2</v>
      </c>
    </row>
    <row r="71" spans="1:37">
      <c r="A71" s="10" t="s">
        <v>207</v>
      </c>
      <c r="C71" s="1" t="s">
        <v>57</v>
      </c>
      <c r="E71" s="1" t="s">
        <v>57</v>
      </c>
      <c r="G71" s="1" t="s">
        <v>208</v>
      </c>
      <c r="I71" s="1" t="s">
        <v>209</v>
      </c>
      <c r="K71" s="3">
        <v>0</v>
      </c>
      <c r="M71" s="3">
        <v>0</v>
      </c>
      <c r="O71" s="3">
        <v>9503650</v>
      </c>
      <c r="Q71" s="3">
        <v>8059761586039</v>
      </c>
      <c r="S71" s="3">
        <v>8637378576888</v>
      </c>
      <c r="U71" s="3">
        <v>0</v>
      </c>
      <c r="W71" s="3">
        <v>0</v>
      </c>
      <c r="Y71" s="3">
        <v>530717</v>
      </c>
      <c r="AA71" s="3">
        <v>494991594989</v>
      </c>
      <c r="AC71" s="3">
        <v>8972933</v>
      </c>
      <c r="AE71" s="3">
        <v>930669</v>
      </c>
      <c r="AG71" s="3">
        <v>7609676356716</v>
      </c>
      <c r="AI71" s="3">
        <v>8350512531652</v>
      </c>
      <c r="AK71" s="5">
        <v>2.653904592499368E-2</v>
      </c>
    </row>
    <row r="72" spans="1:37">
      <c r="A72" s="10" t="s">
        <v>498</v>
      </c>
      <c r="C72" s="1" t="s">
        <v>57</v>
      </c>
      <c r="E72" s="1" t="s">
        <v>57</v>
      </c>
      <c r="G72" s="1" t="s">
        <v>201</v>
      </c>
      <c r="I72" s="1" t="s">
        <v>6</v>
      </c>
      <c r="K72" s="3">
        <v>0</v>
      </c>
      <c r="M72" s="3">
        <v>0</v>
      </c>
      <c r="O72" s="3">
        <v>2751720</v>
      </c>
      <c r="Q72" s="3">
        <v>2465808521857</v>
      </c>
      <c r="S72" s="3">
        <v>2692196683238</v>
      </c>
      <c r="U72" s="3"/>
      <c r="W72" s="3"/>
      <c r="Y72" s="3"/>
      <c r="AA72" s="3"/>
      <c r="AC72" s="3"/>
      <c r="AE72" s="3"/>
      <c r="AG72" s="3"/>
      <c r="AI72" s="3"/>
      <c r="AK72" s="5">
        <v>0</v>
      </c>
    </row>
    <row r="73" spans="1:37">
      <c r="A73" s="10" t="s">
        <v>210</v>
      </c>
      <c r="C73" s="1" t="s">
        <v>57</v>
      </c>
      <c r="E73" s="1" t="s">
        <v>57</v>
      </c>
      <c r="G73" s="1" t="s">
        <v>211</v>
      </c>
      <c r="I73" s="1" t="s">
        <v>212</v>
      </c>
      <c r="K73" s="3">
        <v>16</v>
      </c>
      <c r="M73" s="3">
        <v>16</v>
      </c>
      <c r="O73" s="3">
        <v>1370000</v>
      </c>
      <c r="Q73" s="3">
        <v>1274834225000</v>
      </c>
      <c r="S73" s="3">
        <v>1228076580188</v>
      </c>
      <c r="U73" s="3">
        <v>536500</v>
      </c>
      <c r="W73" s="3">
        <v>519340181265</v>
      </c>
      <c r="Y73" s="3">
        <v>0</v>
      </c>
      <c r="AA73" s="3">
        <v>0</v>
      </c>
      <c r="AC73" s="3">
        <v>1906500</v>
      </c>
      <c r="AE73" s="3">
        <v>903132</v>
      </c>
      <c r="AG73" s="3">
        <v>1794174406265</v>
      </c>
      <c r="AI73" s="3">
        <v>1721754437430</v>
      </c>
      <c r="AK73" s="5">
        <v>5.4719659318296643E-3</v>
      </c>
    </row>
    <row r="74" spans="1:37">
      <c r="A74" s="10" t="s">
        <v>213</v>
      </c>
      <c r="C74" s="1" t="s">
        <v>57</v>
      </c>
      <c r="E74" s="1" t="s">
        <v>57</v>
      </c>
      <c r="G74" s="1" t="s">
        <v>214</v>
      </c>
      <c r="I74" s="1" t="s">
        <v>215</v>
      </c>
      <c r="K74" s="3">
        <v>16</v>
      </c>
      <c r="M74" s="3">
        <v>16</v>
      </c>
      <c r="O74" s="3">
        <v>915000</v>
      </c>
      <c r="Q74" s="3">
        <v>866678849995</v>
      </c>
      <c r="S74" s="3">
        <v>857739001325</v>
      </c>
      <c r="U74" s="3">
        <v>0</v>
      </c>
      <c r="W74" s="3">
        <v>0</v>
      </c>
      <c r="Y74" s="3">
        <v>0</v>
      </c>
      <c r="AA74" s="3">
        <v>0</v>
      </c>
      <c r="AC74" s="3">
        <v>915000</v>
      </c>
      <c r="AE74" s="3">
        <v>930634</v>
      </c>
      <c r="AG74" s="3">
        <v>866678849995</v>
      </c>
      <c r="AI74" s="3">
        <v>851497113208</v>
      </c>
      <c r="AK74" s="5">
        <v>2.7061717357792E-3</v>
      </c>
    </row>
    <row r="75" spans="1:37">
      <c r="A75" s="10" t="s">
        <v>216</v>
      </c>
      <c r="C75" s="1" t="s">
        <v>57</v>
      </c>
      <c r="E75" s="1" t="s">
        <v>57</v>
      </c>
      <c r="G75" s="1" t="s">
        <v>217</v>
      </c>
      <c r="I75" s="1" t="s">
        <v>218</v>
      </c>
      <c r="K75" s="3">
        <v>18</v>
      </c>
      <c r="M75" s="3">
        <v>18</v>
      </c>
      <c r="O75" s="3">
        <v>240000</v>
      </c>
      <c r="Q75" s="3">
        <v>234273600000</v>
      </c>
      <c r="S75" s="3">
        <v>228361470650</v>
      </c>
      <c r="U75" s="3">
        <v>0</v>
      </c>
      <c r="W75" s="3">
        <v>0</v>
      </c>
      <c r="Y75" s="3">
        <v>240000</v>
      </c>
      <c r="AA75" s="3">
        <v>240000000000</v>
      </c>
      <c r="AC75" s="3">
        <v>0</v>
      </c>
      <c r="AE75" s="3">
        <v>0</v>
      </c>
      <c r="AG75" s="3">
        <v>0</v>
      </c>
      <c r="AI75" s="3">
        <v>0</v>
      </c>
      <c r="AK75" s="5">
        <v>0</v>
      </c>
    </row>
    <row r="76" spans="1:37">
      <c r="A76" s="10" t="s">
        <v>219</v>
      </c>
      <c r="C76" s="1" t="s">
        <v>57</v>
      </c>
      <c r="E76" s="1" t="s">
        <v>57</v>
      </c>
      <c r="G76" s="1" t="s">
        <v>217</v>
      </c>
      <c r="I76" s="1" t="s">
        <v>220</v>
      </c>
      <c r="K76" s="3">
        <v>18</v>
      </c>
      <c r="M76" s="3">
        <v>18</v>
      </c>
      <c r="O76" s="3">
        <v>5860800</v>
      </c>
      <c r="Q76" s="3">
        <v>5428309744290</v>
      </c>
      <c r="S76" s="3">
        <v>5142734762505</v>
      </c>
      <c r="U76" s="3">
        <v>0</v>
      </c>
      <c r="W76" s="3">
        <v>0</v>
      </c>
      <c r="Y76" s="3">
        <v>0</v>
      </c>
      <c r="AA76" s="3">
        <v>0</v>
      </c>
      <c r="AC76" s="3">
        <v>5860800</v>
      </c>
      <c r="AE76" s="3">
        <v>881075</v>
      </c>
      <c r="AG76" s="3">
        <v>5428309744290</v>
      </c>
      <c r="AI76" s="3">
        <v>5163604262581</v>
      </c>
      <c r="AK76" s="5">
        <v>1.6410625113572511E-2</v>
      </c>
    </row>
    <row r="77" spans="1:37">
      <c r="A77" s="10" t="s">
        <v>221</v>
      </c>
      <c r="C77" s="1" t="s">
        <v>57</v>
      </c>
      <c r="E77" s="1" t="s">
        <v>57</v>
      </c>
      <c r="G77" s="1" t="s">
        <v>222</v>
      </c>
      <c r="I77" s="1" t="s">
        <v>223</v>
      </c>
      <c r="K77" s="3">
        <v>18</v>
      </c>
      <c r="M77" s="3">
        <v>18</v>
      </c>
      <c r="O77" s="3">
        <v>195100</v>
      </c>
      <c r="Q77" s="3">
        <v>180357803750</v>
      </c>
      <c r="S77" s="3">
        <v>174459853618</v>
      </c>
      <c r="U77" s="3">
        <v>0</v>
      </c>
      <c r="W77" s="3">
        <v>0</v>
      </c>
      <c r="Y77" s="3">
        <v>0</v>
      </c>
      <c r="AA77" s="3">
        <v>0</v>
      </c>
      <c r="AC77" s="3">
        <v>195100</v>
      </c>
      <c r="AE77" s="3">
        <v>887734</v>
      </c>
      <c r="AG77" s="3">
        <v>180357803750</v>
      </c>
      <c r="AI77" s="3">
        <v>173190192019</v>
      </c>
      <c r="AK77" s="5">
        <v>5.5042159895321043E-4</v>
      </c>
    </row>
    <row r="78" spans="1:37">
      <c r="A78" s="10" t="s">
        <v>224</v>
      </c>
      <c r="C78" s="1" t="s">
        <v>57</v>
      </c>
      <c r="E78" s="1" t="s">
        <v>57</v>
      </c>
      <c r="G78" s="1" t="s">
        <v>225</v>
      </c>
      <c r="I78" s="1" t="s">
        <v>226</v>
      </c>
      <c r="K78" s="3">
        <v>18</v>
      </c>
      <c r="M78" s="3">
        <v>18</v>
      </c>
      <c r="O78" s="3">
        <v>2773000</v>
      </c>
      <c r="Q78" s="3">
        <v>2442292020000</v>
      </c>
      <c r="S78" s="3">
        <v>2397808917303</v>
      </c>
      <c r="U78" s="3">
        <v>0</v>
      </c>
      <c r="W78" s="3">
        <v>0</v>
      </c>
      <c r="Y78" s="3">
        <v>0</v>
      </c>
      <c r="AA78" s="3">
        <v>0</v>
      </c>
      <c r="AC78" s="3">
        <v>2773000</v>
      </c>
      <c r="AE78" s="3">
        <v>900000</v>
      </c>
      <c r="AG78" s="3">
        <v>2442292020000</v>
      </c>
      <c r="AI78" s="3">
        <v>2495603291625</v>
      </c>
      <c r="AK78" s="5">
        <v>7.9313611129805291E-3</v>
      </c>
    </row>
    <row r="79" spans="1:37">
      <c r="A79" s="10" t="s">
        <v>227</v>
      </c>
      <c r="C79" s="1" t="s">
        <v>57</v>
      </c>
      <c r="E79" s="1" t="s">
        <v>57</v>
      </c>
      <c r="G79" s="1" t="s">
        <v>228</v>
      </c>
      <c r="I79" s="1" t="s">
        <v>229</v>
      </c>
      <c r="K79" s="3">
        <v>20.5</v>
      </c>
      <c r="M79" s="3">
        <v>20.5</v>
      </c>
      <c r="O79" s="3">
        <v>5873000</v>
      </c>
      <c r="Q79" s="3">
        <v>5504116870000</v>
      </c>
      <c r="S79" s="3">
        <v>5285154558324</v>
      </c>
      <c r="U79" s="3">
        <v>7000000</v>
      </c>
      <c r="W79" s="3">
        <v>6575710000000</v>
      </c>
      <c r="Y79" s="3">
        <v>0</v>
      </c>
      <c r="AA79" s="3">
        <v>0</v>
      </c>
      <c r="AC79" s="3">
        <v>12873000</v>
      </c>
      <c r="AE79" s="3">
        <v>878245</v>
      </c>
      <c r="AG79" s="3">
        <v>12079826870000</v>
      </c>
      <c r="AI79" s="3">
        <v>11305209791144</v>
      </c>
      <c r="AK79" s="5">
        <v>3.5929469083678306E-2</v>
      </c>
    </row>
    <row r="80" spans="1:37">
      <c r="A80" s="10" t="s">
        <v>230</v>
      </c>
      <c r="C80" s="1" t="s">
        <v>57</v>
      </c>
      <c r="E80" s="1" t="s">
        <v>57</v>
      </c>
      <c r="G80" s="1" t="s">
        <v>231</v>
      </c>
      <c r="I80" s="1" t="s">
        <v>232</v>
      </c>
      <c r="K80" s="3">
        <v>18</v>
      </c>
      <c r="M80" s="3">
        <v>18</v>
      </c>
      <c r="O80" s="3">
        <v>1398800</v>
      </c>
      <c r="Q80" s="3">
        <v>1398800000000</v>
      </c>
      <c r="S80" s="3">
        <v>1270736777441</v>
      </c>
      <c r="U80" s="3">
        <v>0</v>
      </c>
      <c r="W80" s="3">
        <v>0</v>
      </c>
      <c r="Y80" s="3">
        <v>1398800</v>
      </c>
      <c r="AA80" s="3">
        <v>1398800000000</v>
      </c>
      <c r="AC80" s="3">
        <v>0</v>
      </c>
      <c r="AE80" s="3">
        <v>0</v>
      </c>
      <c r="AG80" s="3">
        <v>0</v>
      </c>
      <c r="AI80" s="3">
        <v>0</v>
      </c>
      <c r="AK80" s="5">
        <v>0</v>
      </c>
    </row>
    <row r="81" spans="1:37">
      <c r="A81" s="10" t="s">
        <v>233</v>
      </c>
      <c r="C81" s="1" t="s">
        <v>57</v>
      </c>
      <c r="E81" s="1" t="s">
        <v>57</v>
      </c>
      <c r="G81" s="1" t="s">
        <v>234</v>
      </c>
      <c r="I81" s="1" t="s">
        <v>235</v>
      </c>
      <c r="K81" s="3">
        <v>15</v>
      </c>
      <c r="M81" s="3">
        <v>15</v>
      </c>
      <c r="O81" s="3">
        <v>6481087</v>
      </c>
      <c r="Q81" s="3">
        <v>6072274422601</v>
      </c>
      <c r="S81" s="3">
        <v>5923127528128</v>
      </c>
      <c r="U81" s="3">
        <v>928000</v>
      </c>
      <c r="W81" s="3">
        <v>895992237237</v>
      </c>
      <c r="Y81" s="3">
        <v>0</v>
      </c>
      <c r="AA81" s="3">
        <v>0</v>
      </c>
      <c r="AC81" s="3">
        <v>7409087</v>
      </c>
      <c r="AE81" s="3">
        <v>929647</v>
      </c>
      <c r="AG81" s="3">
        <v>6968266659838</v>
      </c>
      <c r="AI81" s="3">
        <v>6887568598663</v>
      </c>
      <c r="AK81" s="5">
        <v>2.1889614398949962E-2</v>
      </c>
    </row>
    <row r="82" spans="1:37">
      <c r="A82" s="10" t="s">
        <v>236</v>
      </c>
      <c r="C82" s="1" t="s">
        <v>57</v>
      </c>
      <c r="E82" s="1" t="s">
        <v>57</v>
      </c>
      <c r="G82" s="1" t="s">
        <v>237</v>
      </c>
      <c r="I82" s="1" t="s">
        <v>238</v>
      </c>
      <c r="K82" s="3">
        <v>17</v>
      </c>
      <c r="M82" s="3">
        <v>17</v>
      </c>
      <c r="O82" s="3">
        <v>135240</v>
      </c>
      <c r="Q82" s="3">
        <v>128424002570</v>
      </c>
      <c r="S82" s="3">
        <v>127397499435</v>
      </c>
      <c r="U82" s="3">
        <v>0</v>
      </c>
      <c r="W82" s="3">
        <v>0</v>
      </c>
      <c r="Y82" s="3">
        <v>135240</v>
      </c>
      <c r="AA82" s="3">
        <v>135240000000</v>
      </c>
      <c r="AC82" s="3">
        <v>0</v>
      </c>
      <c r="AE82" s="3">
        <v>0</v>
      </c>
      <c r="AG82" s="3">
        <v>0</v>
      </c>
      <c r="AI82" s="3">
        <v>0</v>
      </c>
      <c r="AK82" s="5">
        <v>0</v>
      </c>
    </row>
    <row r="83" spans="1:37">
      <c r="A83" s="10" t="s">
        <v>239</v>
      </c>
      <c r="C83" s="1" t="s">
        <v>57</v>
      </c>
      <c r="E83" s="1" t="s">
        <v>57</v>
      </c>
      <c r="G83" s="1" t="s">
        <v>240</v>
      </c>
      <c r="I83" s="1" t="s">
        <v>241</v>
      </c>
      <c r="K83" s="3">
        <v>17</v>
      </c>
      <c r="M83" s="3">
        <v>17</v>
      </c>
      <c r="O83" s="3">
        <v>6739380</v>
      </c>
      <c r="Q83" s="3">
        <v>6249693056680</v>
      </c>
      <c r="S83" s="3">
        <v>6284457456756</v>
      </c>
      <c r="U83" s="3">
        <v>0</v>
      </c>
      <c r="W83" s="3">
        <v>0</v>
      </c>
      <c r="Y83" s="3">
        <v>0</v>
      </c>
      <c r="AA83" s="3">
        <v>0</v>
      </c>
      <c r="AC83" s="3">
        <v>6739380</v>
      </c>
      <c r="AE83" s="3">
        <v>948515</v>
      </c>
      <c r="AG83" s="3">
        <v>6249693056680</v>
      </c>
      <c r="AI83" s="3">
        <v>6392155315082</v>
      </c>
      <c r="AK83" s="5">
        <v>2.0315124709248601E-2</v>
      </c>
    </row>
    <row r="84" spans="1:37">
      <c r="A84" s="10" t="s">
        <v>242</v>
      </c>
      <c r="C84" s="1" t="s">
        <v>57</v>
      </c>
      <c r="E84" s="1" t="s">
        <v>57</v>
      </c>
      <c r="G84" s="1" t="s">
        <v>243</v>
      </c>
      <c r="I84" s="1" t="s">
        <v>244</v>
      </c>
      <c r="K84" s="3">
        <v>18</v>
      </c>
      <c r="M84" s="3">
        <v>18</v>
      </c>
      <c r="O84" s="3">
        <v>15000</v>
      </c>
      <c r="Q84" s="3">
        <v>13689480442</v>
      </c>
      <c r="S84" s="3">
        <v>13499476875</v>
      </c>
      <c r="U84" s="3">
        <v>0</v>
      </c>
      <c r="W84" s="3">
        <v>0</v>
      </c>
      <c r="Y84" s="3">
        <v>0</v>
      </c>
      <c r="AA84" s="3">
        <v>0</v>
      </c>
      <c r="AC84" s="3">
        <v>15000</v>
      </c>
      <c r="AE84" s="3">
        <v>899865</v>
      </c>
      <c r="AG84" s="3">
        <v>13689480442</v>
      </c>
      <c r="AI84" s="3">
        <v>13497451953</v>
      </c>
      <c r="AK84" s="5">
        <v>4.2896707943769441E-5</v>
      </c>
    </row>
    <row r="85" spans="1:37">
      <c r="A85" s="10" t="s">
        <v>245</v>
      </c>
      <c r="C85" s="1" t="s">
        <v>57</v>
      </c>
      <c r="E85" s="1" t="s">
        <v>57</v>
      </c>
      <c r="G85" s="1" t="s">
        <v>246</v>
      </c>
      <c r="I85" s="1" t="s">
        <v>247</v>
      </c>
      <c r="K85" s="3">
        <v>18</v>
      </c>
      <c r="M85" s="3">
        <v>18</v>
      </c>
      <c r="O85" s="3">
        <v>125000</v>
      </c>
      <c r="Q85" s="3">
        <v>112094095949</v>
      </c>
      <c r="S85" s="3">
        <v>110399971835</v>
      </c>
      <c r="U85" s="3">
        <v>0</v>
      </c>
      <c r="W85" s="3">
        <v>0</v>
      </c>
      <c r="Y85" s="3">
        <v>0</v>
      </c>
      <c r="AA85" s="3">
        <v>0</v>
      </c>
      <c r="AC85" s="3">
        <v>125000</v>
      </c>
      <c r="AE85" s="3">
        <v>876807</v>
      </c>
      <c r="AG85" s="3">
        <v>112094095949</v>
      </c>
      <c r="AI85" s="3">
        <v>109596627966</v>
      </c>
      <c r="AK85" s="5">
        <v>3.4831274509071459E-4</v>
      </c>
    </row>
    <row r="86" spans="1:37">
      <c r="A86" s="10" t="s">
        <v>248</v>
      </c>
      <c r="C86" s="1" t="s">
        <v>57</v>
      </c>
      <c r="E86" s="1" t="s">
        <v>57</v>
      </c>
      <c r="G86" s="1" t="s">
        <v>249</v>
      </c>
      <c r="I86" s="1" t="s">
        <v>250</v>
      </c>
      <c r="K86" s="3">
        <v>18</v>
      </c>
      <c r="M86" s="3">
        <v>18</v>
      </c>
      <c r="O86" s="3">
        <v>170000</v>
      </c>
      <c r="Q86" s="3">
        <v>151489970005</v>
      </c>
      <c r="S86" s="3">
        <v>146055450131</v>
      </c>
      <c r="U86" s="3">
        <v>0</v>
      </c>
      <c r="W86" s="3">
        <v>0</v>
      </c>
      <c r="Y86" s="3">
        <v>0</v>
      </c>
      <c r="AA86" s="3">
        <v>0</v>
      </c>
      <c r="AC86" s="3">
        <v>170000</v>
      </c>
      <c r="AE86" s="3">
        <v>852930</v>
      </c>
      <c r="AG86" s="3">
        <v>151489970005</v>
      </c>
      <c r="AI86" s="3">
        <v>144992481323</v>
      </c>
      <c r="AK86" s="5">
        <v>4.6080550218019186E-4</v>
      </c>
    </row>
    <row r="87" spans="1:37">
      <c r="A87" s="10" t="s">
        <v>251</v>
      </c>
      <c r="C87" s="1" t="s">
        <v>57</v>
      </c>
      <c r="E87" s="1" t="s">
        <v>57</v>
      </c>
      <c r="G87" s="1" t="s">
        <v>79</v>
      </c>
      <c r="I87" s="1" t="s">
        <v>80</v>
      </c>
      <c r="K87" s="3">
        <v>18</v>
      </c>
      <c r="M87" s="3">
        <v>18</v>
      </c>
      <c r="O87" s="3">
        <v>125000</v>
      </c>
      <c r="Q87" s="3">
        <v>111696632712</v>
      </c>
      <c r="S87" s="3">
        <v>107689451872</v>
      </c>
      <c r="U87" s="3">
        <v>0</v>
      </c>
      <c r="W87" s="3">
        <v>0</v>
      </c>
      <c r="Y87" s="3">
        <v>0</v>
      </c>
      <c r="AA87" s="3">
        <v>0</v>
      </c>
      <c r="AC87" s="3">
        <v>125000</v>
      </c>
      <c r="AE87" s="3">
        <v>888642</v>
      </c>
      <c r="AG87" s="3">
        <v>111696632712</v>
      </c>
      <c r="AI87" s="3">
        <v>111075945640</v>
      </c>
      <c r="AK87" s="5">
        <v>3.5301421455610727E-4</v>
      </c>
    </row>
    <row r="88" spans="1:37">
      <c r="A88" s="10" t="s">
        <v>252</v>
      </c>
      <c r="C88" s="1" t="s">
        <v>57</v>
      </c>
      <c r="E88" s="1" t="s">
        <v>57</v>
      </c>
      <c r="G88" s="1" t="s">
        <v>253</v>
      </c>
      <c r="I88" s="1" t="s">
        <v>254</v>
      </c>
      <c r="K88" s="3">
        <v>17</v>
      </c>
      <c r="M88" s="3">
        <v>17</v>
      </c>
      <c r="O88" s="3">
        <v>337500</v>
      </c>
      <c r="Q88" s="3">
        <v>312531750000</v>
      </c>
      <c r="S88" s="3">
        <v>301176703950</v>
      </c>
      <c r="U88" s="3">
        <v>0</v>
      </c>
      <c r="W88" s="3">
        <v>0</v>
      </c>
      <c r="Y88" s="3">
        <v>0</v>
      </c>
      <c r="AA88" s="3">
        <v>0</v>
      </c>
      <c r="AC88" s="3">
        <v>337500</v>
      </c>
      <c r="AE88" s="3">
        <v>892446</v>
      </c>
      <c r="AG88" s="3">
        <v>312531750000</v>
      </c>
      <c r="AI88" s="3">
        <v>301188853479</v>
      </c>
      <c r="AK88" s="5">
        <v>9.5721846824102042E-4</v>
      </c>
    </row>
    <row r="89" spans="1:37">
      <c r="A89" s="10" t="s">
        <v>255</v>
      </c>
      <c r="C89" s="1" t="s">
        <v>57</v>
      </c>
      <c r="E89" s="1" t="s">
        <v>57</v>
      </c>
      <c r="G89" s="1" t="s">
        <v>256</v>
      </c>
      <c r="I89" s="1" t="s">
        <v>257</v>
      </c>
      <c r="K89" s="3">
        <v>17</v>
      </c>
      <c r="M89" s="3">
        <v>17</v>
      </c>
      <c r="O89" s="3">
        <v>1697976</v>
      </c>
      <c r="Q89" s="3">
        <v>1566977151600</v>
      </c>
      <c r="S89" s="3">
        <v>1465201422588</v>
      </c>
      <c r="U89" s="3">
        <v>4180000</v>
      </c>
      <c r="W89" s="3">
        <v>3897681480733</v>
      </c>
      <c r="Y89" s="3">
        <v>0</v>
      </c>
      <c r="AA89" s="3">
        <v>0</v>
      </c>
      <c r="AC89" s="3">
        <v>5877976</v>
      </c>
      <c r="AE89" s="3">
        <v>899145</v>
      </c>
      <c r="AG89" s="3">
        <v>5464658632333</v>
      </c>
      <c r="AI89" s="3">
        <v>5284947930851</v>
      </c>
      <c r="AK89" s="5">
        <v>1.6796271524223146E-2</v>
      </c>
    </row>
    <row r="90" spans="1:37">
      <c r="A90" s="10" t="s">
        <v>258</v>
      </c>
      <c r="C90" s="1" t="s">
        <v>57</v>
      </c>
      <c r="E90" s="1" t="s">
        <v>57</v>
      </c>
      <c r="G90" s="1" t="s">
        <v>259</v>
      </c>
      <c r="I90" s="1" t="s">
        <v>260</v>
      </c>
      <c r="K90" s="3">
        <v>17</v>
      </c>
      <c r="M90" s="3">
        <v>17</v>
      </c>
      <c r="O90" s="3">
        <v>1020277</v>
      </c>
      <c r="Q90" s="3">
        <v>975561203843</v>
      </c>
      <c r="S90" s="3">
        <v>931870616536</v>
      </c>
      <c r="U90" s="3">
        <v>0</v>
      </c>
      <c r="W90" s="3">
        <v>0</v>
      </c>
      <c r="Y90" s="3">
        <v>0</v>
      </c>
      <c r="AA90" s="3">
        <v>0</v>
      </c>
      <c r="AC90" s="3">
        <v>1020277</v>
      </c>
      <c r="AE90" s="3">
        <v>916327</v>
      </c>
      <c r="AG90" s="3">
        <v>975561203843</v>
      </c>
      <c r="AI90" s="3">
        <v>934871134918</v>
      </c>
      <c r="AK90" s="5">
        <v>2.9711455302290808E-3</v>
      </c>
    </row>
    <row r="91" spans="1:37">
      <c r="A91" s="10" t="s">
        <v>261</v>
      </c>
      <c r="C91" s="1" t="s">
        <v>57</v>
      </c>
      <c r="E91" s="1" t="s">
        <v>57</v>
      </c>
      <c r="G91" s="1" t="s">
        <v>134</v>
      </c>
      <c r="I91" s="1" t="s">
        <v>95</v>
      </c>
      <c r="K91" s="3">
        <v>17</v>
      </c>
      <c r="M91" s="3">
        <v>17</v>
      </c>
      <c r="O91" s="3">
        <v>7138846</v>
      </c>
      <c r="Q91" s="3">
        <v>6615284321065</v>
      </c>
      <c r="S91" s="3">
        <v>6587850158551</v>
      </c>
      <c r="U91" s="3">
        <v>0</v>
      </c>
      <c r="W91" s="3">
        <v>0</v>
      </c>
      <c r="Y91" s="3">
        <v>0</v>
      </c>
      <c r="AA91" s="3">
        <v>0</v>
      </c>
      <c r="AC91" s="3">
        <v>7138846</v>
      </c>
      <c r="AE91" s="3">
        <v>935854</v>
      </c>
      <c r="AG91" s="3">
        <v>6615284321065</v>
      </c>
      <c r="AI91" s="3">
        <v>6680658698927</v>
      </c>
      <c r="AK91" s="5">
        <v>2.12320270579795E-2</v>
      </c>
    </row>
    <row r="92" spans="1:37">
      <c r="A92" s="10" t="s">
        <v>262</v>
      </c>
      <c r="C92" s="1" t="s">
        <v>57</v>
      </c>
      <c r="E92" s="1" t="s">
        <v>57</v>
      </c>
      <c r="G92" s="1" t="s">
        <v>228</v>
      </c>
      <c r="I92" s="1" t="s">
        <v>263</v>
      </c>
      <c r="K92" s="3">
        <v>20.5</v>
      </c>
      <c r="M92" s="3">
        <v>20.5</v>
      </c>
      <c r="O92" s="3">
        <v>0</v>
      </c>
      <c r="Q92" s="3">
        <v>0</v>
      </c>
      <c r="S92" s="3">
        <v>0</v>
      </c>
      <c r="U92" s="3">
        <v>50000</v>
      </c>
      <c r="W92" s="3">
        <v>48076862905</v>
      </c>
      <c r="Y92" s="3">
        <v>0</v>
      </c>
      <c r="AA92" s="3">
        <v>0</v>
      </c>
      <c r="AC92" s="3">
        <v>50000</v>
      </c>
      <c r="AE92" s="3">
        <v>963000</v>
      </c>
      <c r="AG92" s="3">
        <v>48076862905</v>
      </c>
      <c r="AI92" s="3">
        <v>48148134187</v>
      </c>
      <c r="AK92" s="5">
        <v>1.5302121151823003E-4</v>
      </c>
    </row>
    <row r="93" spans="1:37">
      <c r="A93" s="10" t="s">
        <v>264</v>
      </c>
      <c r="C93" s="1" t="s">
        <v>57</v>
      </c>
      <c r="E93" s="1" t="s">
        <v>57</v>
      </c>
      <c r="G93" s="1" t="s">
        <v>265</v>
      </c>
      <c r="I93" s="1" t="s">
        <v>266</v>
      </c>
      <c r="K93" s="3">
        <v>18</v>
      </c>
      <c r="M93" s="3">
        <v>18</v>
      </c>
      <c r="O93" s="3">
        <v>0</v>
      </c>
      <c r="Q93" s="3">
        <v>0</v>
      </c>
      <c r="S93" s="3">
        <v>0</v>
      </c>
      <c r="U93" s="3">
        <v>5005000</v>
      </c>
      <c r="W93" s="3">
        <v>4805040818750</v>
      </c>
      <c r="Y93" s="3">
        <v>0</v>
      </c>
      <c r="AA93" s="3">
        <v>0</v>
      </c>
      <c r="AC93" s="3">
        <v>5005000</v>
      </c>
      <c r="AE93" s="3">
        <v>960000</v>
      </c>
      <c r="AG93" s="3">
        <v>4805040818750</v>
      </c>
      <c r="AI93" s="3">
        <v>4804613814000</v>
      </c>
      <c r="AK93" s="5">
        <v>1.5269705443622571E-2</v>
      </c>
    </row>
    <row r="94" spans="1:37">
      <c r="A94" s="10" t="s">
        <v>267</v>
      </c>
      <c r="C94" s="1" t="s">
        <v>57</v>
      </c>
      <c r="E94" s="1" t="s">
        <v>57</v>
      </c>
      <c r="G94" s="1" t="s">
        <v>268</v>
      </c>
      <c r="I94" s="1" t="s">
        <v>269</v>
      </c>
      <c r="K94" s="3">
        <v>0</v>
      </c>
      <c r="M94" s="3">
        <v>0</v>
      </c>
      <c r="O94" s="3">
        <v>0</v>
      </c>
      <c r="Q94" s="3">
        <v>0</v>
      </c>
      <c r="S94" s="3">
        <v>0</v>
      </c>
      <c r="U94" s="3">
        <v>120100</v>
      </c>
      <c r="W94" s="3">
        <v>79979615004</v>
      </c>
      <c r="Y94" s="3">
        <v>0</v>
      </c>
      <c r="AA94" s="3">
        <v>0</v>
      </c>
      <c r="AC94" s="3">
        <v>120100</v>
      </c>
      <c r="AE94" s="3">
        <v>671580</v>
      </c>
      <c r="AG94" s="3">
        <v>79979615004</v>
      </c>
      <c r="AI94" s="3">
        <v>80653632550</v>
      </c>
      <c r="AK94" s="5">
        <v>2.5632803377621674E-4</v>
      </c>
    </row>
    <row r="95" spans="1:37">
      <c r="A95" s="10" t="s">
        <v>270</v>
      </c>
      <c r="C95" s="1" t="s">
        <v>57</v>
      </c>
      <c r="E95" s="1" t="s">
        <v>57</v>
      </c>
      <c r="G95" s="1" t="s">
        <v>271</v>
      </c>
      <c r="I95" s="1" t="s">
        <v>272</v>
      </c>
      <c r="K95" s="3">
        <v>0</v>
      </c>
      <c r="M95" s="3">
        <v>0</v>
      </c>
      <c r="O95" s="3">
        <v>0</v>
      </c>
      <c r="Q95" s="3">
        <v>0</v>
      </c>
      <c r="S95" s="3">
        <v>0</v>
      </c>
      <c r="U95" s="3">
        <v>234300</v>
      </c>
      <c r="W95" s="3">
        <v>150494381380</v>
      </c>
      <c r="Y95" s="3">
        <v>0</v>
      </c>
      <c r="AA95" s="3">
        <v>0</v>
      </c>
      <c r="AC95" s="3">
        <v>234300</v>
      </c>
      <c r="AE95" s="3">
        <v>649250</v>
      </c>
      <c r="AG95" s="3">
        <v>150494381380</v>
      </c>
      <c r="AI95" s="3">
        <v>152113380378</v>
      </c>
      <c r="AK95" s="5">
        <v>4.8343667198343061E-4</v>
      </c>
    </row>
    <row r="96" spans="1:37" ht="22.5" thickBot="1">
      <c r="A96" s="10"/>
      <c r="Q96" s="4">
        <f>SUM(Q9:Q95)</f>
        <v>238305919467331</v>
      </c>
      <c r="S96" s="4">
        <f>SUM(S9:S95)</f>
        <v>250626818338874</v>
      </c>
      <c r="W96" s="4">
        <f>SUM(W9:W95)</f>
        <v>23579341782057</v>
      </c>
      <c r="AA96" s="4">
        <f>SUM(AA9:AA95)</f>
        <v>13747517794870</v>
      </c>
      <c r="AG96" s="4">
        <f>SUM(AG9:AG95)</f>
        <v>247046641922523</v>
      </c>
      <c r="AI96" s="4">
        <f>SUM(AI9:AI95)</f>
        <v>260238234893911</v>
      </c>
      <c r="AK96" s="7">
        <f>SUM(AK9:AK95)</f>
        <v>0.82707192416157904</v>
      </c>
    </row>
    <row r="97" spans="35:35" ht="22.5" thickTop="1"/>
    <row r="98" spans="35:35">
      <c r="AI98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69"/>
  <sheetViews>
    <sheetView rightToLeft="1" topLeftCell="A52" workbookViewId="0">
      <selection activeCell="A10" sqref="A10"/>
    </sheetView>
  </sheetViews>
  <sheetFormatPr defaultRowHeight="21.75"/>
  <cols>
    <col min="1" max="1" width="33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33.42578125" style="1" bestFit="1" customWidth="1"/>
    <col min="12" max="12" width="1" style="1" customWidth="1"/>
    <col min="13" max="13" width="38.85546875" style="1" customWidth="1"/>
    <col min="14" max="14" width="1" style="1" customWidth="1"/>
    <col min="15" max="15" width="9.140625" style="1" customWidth="1"/>
    <col min="16" max="16384" width="9.140625" style="1"/>
  </cols>
  <sheetData>
    <row r="2" spans="1:13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2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6" spans="1:13" ht="22.5">
      <c r="A6" s="13" t="s">
        <v>3</v>
      </c>
      <c r="C6" s="15" t="s">
        <v>6</v>
      </c>
      <c r="D6" s="15" t="s">
        <v>6</v>
      </c>
      <c r="E6" s="15" t="s">
        <v>6</v>
      </c>
      <c r="F6" s="15" t="s">
        <v>6</v>
      </c>
      <c r="G6" s="15" t="s">
        <v>6</v>
      </c>
      <c r="H6" s="15" t="s">
        <v>6</v>
      </c>
      <c r="I6" s="15" t="s">
        <v>6</v>
      </c>
      <c r="J6" s="15" t="s">
        <v>6</v>
      </c>
      <c r="K6" s="15" t="s">
        <v>6</v>
      </c>
      <c r="L6" s="15" t="s">
        <v>6</v>
      </c>
      <c r="M6" s="15" t="s">
        <v>6</v>
      </c>
    </row>
    <row r="7" spans="1:13" ht="22.5">
      <c r="A7" s="15" t="s">
        <v>3</v>
      </c>
      <c r="C7" s="16" t="s">
        <v>7</v>
      </c>
      <c r="E7" s="16" t="s">
        <v>273</v>
      </c>
      <c r="G7" s="16" t="s">
        <v>274</v>
      </c>
      <c r="I7" s="16" t="s">
        <v>275</v>
      </c>
      <c r="K7" s="16" t="s">
        <v>276</v>
      </c>
      <c r="M7" s="16" t="s">
        <v>277</v>
      </c>
    </row>
    <row r="8" spans="1:13">
      <c r="A8" s="1" t="s">
        <v>69</v>
      </c>
      <c r="C8" s="3">
        <v>3474082</v>
      </c>
      <c r="E8" s="3">
        <v>956580</v>
      </c>
      <c r="G8" s="3">
        <v>974126.4</v>
      </c>
      <c r="I8" s="1" t="s">
        <v>278</v>
      </c>
      <c r="K8" s="3">
        <v>3384194991964.7998</v>
      </c>
      <c r="M8" s="1" t="s">
        <v>534</v>
      </c>
    </row>
    <row r="9" spans="1:13">
      <c r="A9" s="1" t="s">
        <v>155</v>
      </c>
      <c r="C9" s="3">
        <v>1848714</v>
      </c>
      <c r="E9" s="3">
        <v>970000</v>
      </c>
      <c r="G9" s="3">
        <v>984147.84880000004</v>
      </c>
      <c r="I9" s="1" t="s">
        <v>279</v>
      </c>
      <c r="K9" s="3">
        <v>1819407906146.4399</v>
      </c>
      <c r="M9" s="1" t="s">
        <v>534</v>
      </c>
    </row>
    <row r="10" spans="1:13">
      <c r="A10" s="1" t="s">
        <v>233</v>
      </c>
      <c r="C10" s="3">
        <v>7409087</v>
      </c>
      <c r="E10" s="3">
        <v>971300</v>
      </c>
      <c r="G10" s="3">
        <v>929647</v>
      </c>
      <c r="I10" s="1" t="s">
        <v>280</v>
      </c>
      <c r="K10" s="3">
        <v>6887835502289</v>
      </c>
      <c r="M10" s="1" t="s">
        <v>534</v>
      </c>
    </row>
    <row r="11" spans="1:13">
      <c r="A11" s="1" t="s">
        <v>148</v>
      </c>
      <c r="C11" s="3">
        <v>2905945</v>
      </c>
      <c r="E11" s="3">
        <v>980000</v>
      </c>
      <c r="G11" s="3">
        <v>933542.17390000005</v>
      </c>
      <c r="I11" s="1" t="s">
        <v>281</v>
      </c>
      <c r="K11" s="3">
        <v>2712822212533.8398</v>
      </c>
      <c r="M11" s="1" t="s">
        <v>534</v>
      </c>
    </row>
    <row r="12" spans="1:13">
      <c r="A12" s="1" t="s">
        <v>167</v>
      </c>
      <c r="C12" s="3">
        <v>3990000</v>
      </c>
      <c r="E12" s="3">
        <v>970000</v>
      </c>
      <c r="G12" s="3">
        <v>976772.52170000004</v>
      </c>
      <c r="I12" s="1" t="s">
        <v>282</v>
      </c>
      <c r="K12" s="3">
        <v>3897322361583</v>
      </c>
      <c r="M12" s="1" t="s">
        <v>534</v>
      </c>
    </row>
    <row r="13" spans="1:13">
      <c r="A13" s="1" t="s">
        <v>169</v>
      </c>
      <c r="C13" s="3">
        <v>3000000</v>
      </c>
      <c r="E13" s="3">
        <v>1000000</v>
      </c>
      <c r="G13" s="3">
        <v>971994.6237</v>
      </c>
      <c r="I13" s="1" t="s">
        <v>283</v>
      </c>
      <c r="K13" s="3">
        <v>2915983871100</v>
      </c>
      <c r="M13" s="1" t="s">
        <v>534</v>
      </c>
    </row>
    <row r="14" spans="1:13">
      <c r="A14" s="1" t="s">
        <v>239</v>
      </c>
      <c r="C14" s="3">
        <v>6739380</v>
      </c>
      <c r="E14" s="3">
        <v>985700</v>
      </c>
      <c r="G14" s="3">
        <v>948515</v>
      </c>
      <c r="I14" s="1" t="s">
        <v>284</v>
      </c>
      <c r="K14" s="3">
        <v>6392403020700</v>
      </c>
      <c r="M14" s="1" t="s">
        <v>534</v>
      </c>
    </row>
    <row r="15" spans="1:13">
      <c r="A15" s="1" t="s">
        <v>242</v>
      </c>
      <c r="C15" s="3">
        <v>15000</v>
      </c>
      <c r="E15" s="3">
        <v>940700</v>
      </c>
      <c r="G15" s="3">
        <v>899865</v>
      </c>
      <c r="I15" s="1" t="s">
        <v>285</v>
      </c>
      <c r="K15" s="3">
        <v>13497975000</v>
      </c>
      <c r="M15" s="1" t="s">
        <v>534</v>
      </c>
    </row>
    <row r="16" spans="1:13">
      <c r="A16" s="1" t="s">
        <v>151</v>
      </c>
      <c r="C16" s="3">
        <v>5179565</v>
      </c>
      <c r="E16" s="3">
        <v>1000000</v>
      </c>
      <c r="G16" s="3">
        <v>946874.62280000001</v>
      </c>
      <c r="I16" s="1" t="s">
        <v>286</v>
      </c>
      <c r="K16" s="3">
        <v>4904398655643.0801</v>
      </c>
      <c r="M16" s="1" t="s">
        <v>534</v>
      </c>
    </row>
    <row r="17" spans="1:13">
      <c r="A17" s="1" t="s">
        <v>154</v>
      </c>
      <c r="C17" s="3">
        <v>2000000</v>
      </c>
      <c r="E17" s="3">
        <v>1000000</v>
      </c>
      <c r="G17" s="3">
        <v>935476.21660000004</v>
      </c>
      <c r="I17" s="1" t="s">
        <v>287</v>
      </c>
      <c r="K17" s="3">
        <v>1870952433200</v>
      </c>
      <c r="M17" s="1" t="s">
        <v>534</v>
      </c>
    </row>
    <row r="18" spans="1:13">
      <c r="A18" s="1" t="s">
        <v>72</v>
      </c>
      <c r="C18" s="3">
        <v>5000000</v>
      </c>
      <c r="E18" s="3">
        <v>935030</v>
      </c>
      <c r="G18" s="3">
        <v>924474.48360000004</v>
      </c>
      <c r="I18" s="1" t="s">
        <v>288</v>
      </c>
      <c r="K18" s="3">
        <v>4622372418000</v>
      </c>
      <c r="M18" s="1" t="s">
        <v>534</v>
      </c>
    </row>
    <row r="19" spans="1:13">
      <c r="A19" s="1" t="s">
        <v>261</v>
      </c>
      <c r="C19" s="3">
        <v>7138846</v>
      </c>
      <c r="E19" s="3">
        <v>975560</v>
      </c>
      <c r="G19" s="3">
        <v>935854</v>
      </c>
      <c r="I19" s="1" t="s">
        <v>289</v>
      </c>
      <c r="K19" s="3">
        <v>6680917584484</v>
      </c>
      <c r="M19" s="1" t="s">
        <v>534</v>
      </c>
    </row>
    <row r="20" spans="1:13">
      <c r="A20" s="1" t="s">
        <v>258</v>
      </c>
      <c r="C20" s="3">
        <v>1020277</v>
      </c>
      <c r="E20" s="3">
        <v>993270</v>
      </c>
      <c r="G20" s="3">
        <v>916327</v>
      </c>
      <c r="I20" s="1" t="s">
        <v>290</v>
      </c>
      <c r="K20" s="3">
        <v>934907362579</v>
      </c>
      <c r="M20" s="1" t="s">
        <v>534</v>
      </c>
    </row>
    <row r="21" spans="1:13">
      <c r="A21" s="1" t="s">
        <v>245</v>
      </c>
      <c r="C21" s="3">
        <v>125000</v>
      </c>
      <c r="E21" s="3">
        <v>929200</v>
      </c>
      <c r="G21" s="3">
        <v>876807</v>
      </c>
      <c r="I21" s="1" t="s">
        <v>291</v>
      </c>
      <c r="K21" s="3">
        <v>109600875000</v>
      </c>
      <c r="M21" s="1" t="s">
        <v>534</v>
      </c>
    </row>
    <row r="22" spans="1:13">
      <c r="A22" s="1" t="s">
        <v>248</v>
      </c>
      <c r="C22" s="3">
        <v>170000</v>
      </c>
      <c r="E22" s="3">
        <v>942060</v>
      </c>
      <c r="G22" s="3">
        <v>852930</v>
      </c>
      <c r="I22" s="1" t="s">
        <v>292</v>
      </c>
      <c r="K22" s="3">
        <v>144998100000</v>
      </c>
      <c r="M22" s="1" t="s">
        <v>534</v>
      </c>
    </row>
    <row r="23" spans="1:13">
      <c r="A23" s="1" t="s">
        <v>78</v>
      </c>
      <c r="C23" s="3">
        <v>4000000</v>
      </c>
      <c r="E23" s="3">
        <v>1000000</v>
      </c>
      <c r="G23" s="3">
        <v>981626.68480000005</v>
      </c>
      <c r="I23" s="1" t="s">
        <v>293</v>
      </c>
      <c r="K23" s="3">
        <v>3926506739200</v>
      </c>
      <c r="M23" s="1" t="s">
        <v>534</v>
      </c>
    </row>
    <row r="24" spans="1:13">
      <c r="A24" s="1" t="s">
        <v>251</v>
      </c>
      <c r="C24" s="3">
        <v>125000</v>
      </c>
      <c r="E24" s="3">
        <v>987380</v>
      </c>
      <c r="G24" s="3">
        <v>888642</v>
      </c>
      <c r="I24" s="1" t="s">
        <v>294</v>
      </c>
      <c r="K24" s="3">
        <v>111080250000</v>
      </c>
      <c r="M24" s="1" t="s">
        <v>534</v>
      </c>
    </row>
    <row r="25" spans="1:13">
      <c r="A25" s="1" t="s">
        <v>142</v>
      </c>
      <c r="C25" s="3">
        <v>7301000</v>
      </c>
      <c r="E25" s="3">
        <v>992412</v>
      </c>
      <c r="G25" s="3">
        <v>908165.83900000004</v>
      </c>
      <c r="I25" s="1" t="s">
        <v>295</v>
      </c>
      <c r="K25" s="3">
        <v>6630518790539</v>
      </c>
      <c r="M25" s="1" t="s">
        <v>534</v>
      </c>
    </row>
    <row r="26" spans="1:13">
      <c r="A26" s="1" t="s">
        <v>66</v>
      </c>
      <c r="C26" s="3">
        <v>8330000</v>
      </c>
      <c r="E26" s="3">
        <v>925000</v>
      </c>
      <c r="G26" s="3">
        <v>922665.19339999999</v>
      </c>
      <c r="I26" s="1" t="s">
        <v>296</v>
      </c>
      <c r="K26" s="3">
        <v>7685801061022</v>
      </c>
      <c r="M26" s="1" t="s">
        <v>534</v>
      </c>
    </row>
    <row r="27" spans="1:13">
      <c r="A27" s="1" t="s">
        <v>180</v>
      </c>
      <c r="C27" s="3">
        <v>6694295</v>
      </c>
      <c r="E27" s="3">
        <v>1000000</v>
      </c>
      <c r="G27" s="3">
        <v>910468.25410000002</v>
      </c>
      <c r="I27" s="1" t="s">
        <v>297</v>
      </c>
      <c r="K27" s="3">
        <v>6094943081080.3604</v>
      </c>
      <c r="M27" s="1" t="s">
        <v>534</v>
      </c>
    </row>
    <row r="28" spans="1:13">
      <c r="A28" s="1" t="s">
        <v>183</v>
      </c>
      <c r="C28" s="3">
        <v>9993800</v>
      </c>
      <c r="E28" s="3">
        <v>905320</v>
      </c>
      <c r="G28" s="3">
        <v>910468.25410000002</v>
      </c>
      <c r="I28" s="1" t="s">
        <v>298</v>
      </c>
      <c r="K28" s="3">
        <v>9099037637824.5801</v>
      </c>
      <c r="M28" s="1" t="s">
        <v>534</v>
      </c>
    </row>
    <row r="29" spans="1:13">
      <c r="A29" s="1" t="s">
        <v>93</v>
      </c>
      <c r="C29" s="3">
        <v>10121220</v>
      </c>
      <c r="E29" s="3">
        <v>927830</v>
      </c>
      <c r="G29" s="3">
        <v>927511.30449999997</v>
      </c>
      <c r="I29" s="1" t="s">
        <v>299</v>
      </c>
      <c r="K29" s="3">
        <v>9387545965331.4902</v>
      </c>
      <c r="M29" s="1" t="s">
        <v>534</v>
      </c>
    </row>
    <row r="30" spans="1:13">
      <c r="A30" s="1" t="s">
        <v>60</v>
      </c>
      <c r="C30" s="3">
        <v>1505000</v>
      </c>
      <c r="E30" s="3">
        <v>1000000</v>
      </c>
      <c r="G30" s="3">
        <v>900000</v>
      </c>
      <c r="I30" s="1" t="s">
        <v>294</v>
      </c>
      <c r="K30" s="3">
        <v>1354500000000</v>
      </c>
      <c r="M30" s="1" t="s">
        <v>534</v>
      </c>
    </row>
    <row r="31" spans="1:13">
      <c r="A31" s="1" t="s">
        <v>252</v>
      </c>
      <c r="C31" s="3">
        <v>337500</v>
      </c>
      <c r="E31" s="3">
        <v>955000</v>
      </c>
      <c r="G31" s="3">
        <v>892446</v>
      </c>
      <c r="I31" s="1" t="s">
        <v>300</v>
      </c>
      <c r="K31" s="3">
        <v>301200525000</v>
      </c>
      <c r="M31" s="1" t="s">
        <v>534</v>
      </c>
    </row>
    <row r="32" spans="1:13">
      <c r="A32" s="1" t="s">
        <v>108</v>
      </c>
      <c r="C32" s="3">
        <v>4066506</v>
      </c>
      <c r="E32" s="3">
        <v>814150</v>
      </c>
      <c r="G32" s="3">
        <v>790650</v>
      </c>
      <c r="I32" s="1" t="s">
        <v>301</v>
      </c>
      <c r="K32" s="3">
        <v>3215182968900</v>
      </c>
      <c r="M32" s="1" t="s">
        <v>534</v>
      </c>
    </row>
    <row r="33" spans="1:13">
      <c r="A33" s="1" t="s">
        <v>136</v>
      </c>
      <c r="C33" s="3">
        <v>450000</v>
      </c>
      <c r="E33" s="3">
        <v>1000000</v>
      </c>
      <c r="G33" s="3">
        <v>990761</v>
      </c>
      <c r="I33" s="1" t="s">
        <v>302</v>
      </c>
      <c r="K33" s="3">
        <v>445842450000</v>
      </c>
      <c r="M33" s="1" t="s">
        <v>534</v>
      </c>
    </row>
    <row r="34" spans="1:13">
      <c r="A34" s="1" t="s">
        <v>117</v>
      </c>
      <c r="C34" s="3">
        <v>86700</v>
      </c>
      <c r="E34" s="3">
        <v>782480</v>
      </c>
      <c r="G34" s="3">
        <v>761360</v>
      </c>
      <c r="I34" s="1" t="s">
        <v>303</v>
      </c>
      <c r="K34" s="3">
        <v>66009912000</v>
      </c>
      <c r="M34" s="1" t="s">
        <v>534</v>
      </c>
    </row>
    <row r="35" spans="1:13">
      <c r="A35" s="1" t="s">
        <v>96</v>
      </c>
      <c r="C35" s="3">
        <v>3846363</v>
      </c>
      <c r="E35" s="3">
        <v>773340</v>
      </c>
      <c r="G35" s="3">
        <v>748410</v>
      </c>
      <c r="I35" s="1" t="s">
        <v>304</v>
      </c>
      <c r="K35" s="3">
        <v>2878656532830</v>
      </c>
      <c r="M35" s="1" t="s">
        <v>534</v>
      </c>
    </row>
    <row r="36" spans="1:13">
      <c r="A36" s="1" t="s">
        <v>114</v>
      </c>
      <c r="C36" s="3">
        <v>1376548</v>
      </c>
      <c r="E36" s="3">
        <v>800170</v>
      </c>
      <c r="G36" s="3">
        <v>792544</v>
      </c>
      <c r="I36" s="1" t="s">
        <v>305</v>
      </c>
      <c r="K36" s="3">
        <v>1090974858112</v>
      </c>
      <c r="M36" s="1" t="s">
        <v>534</v>
      </c>
    </row>
    <row r="37" spans="1:13">
      <c r="A37" s="1" t="s">
        <v>104</v>
      </c>
      <c r="C37" s="3">
        <v>6935185</v>
      </c>
      <c r="E37" s="3">
        <v>740420</v>
      </c>
      <c r="G37" s="3">
        <v>721640</v>
      </c>
      <c r="I37" s="1" t="s">
        <v>306</v>
      </c>
      <c r="K37" s="3">
        <v>5004706903400</v>
      </c>
      <c r="M37" s="1" t="s">
        <v>534</v>
      </c>
    </row>
    <row r="38" spans="1:13">
      <c r="A38" s="1" t="s">
        <v>145</v>
      </c>
      <c r="C38" s="3">
        <v>2800000</v>
      </c>
      <c r="E38" s="3">
        <v>872943</v>
      </c>
      <c r="G38" s="3">
        <v>884433.38459999999</v>
      </c>
      <c r="I38" s="1" t="s">
        <v>307</v>
      </c>
      <c r="K38" s="3">
        <v>2476413476880</v>
      </c>
      <c r="M38" s="1" t="s">
        <v>534</v>
      </c>
    </row>
    <row r="39" spans="1:13">
      <c r="A39" s="1" t="s">
        <v>122</v>
      </c>
      <c r="C39" s="3">
        <v>1722567</v>
      </c>
      <c r="E39" s="3">
        <v>758450</v>
      </c>
      <c r="G39" s="3">
        <v>739260</v>
      </c>
      <c r="I39" s="1" t="s">
        <v>308</v>
      </c>
      <c r="K39" s="3">
        <v>1273424880420</v>
      </c>
      <c r="M39" s="1" t="s">
        <v>534</v>
      </c>
    </row>
    <row r="40" spans="1:13">
      <c r="A40" s="1" t="s">
        <v>84</v>
      </c>
      <c r="C40" s="3">
        <v>2777061</v>
      </c>
      <c r="E40" s="3">
        <v>736200</v>
      </c>
      <c r="G40" s="3">
        <v>719950</v>
      </c>
      <c r="I40" s="1" t="s">
        <v>309</v>
      </c>
      <c r="K40" s="3">
        <v>1999345066950</v>
      </c>
      <c r="M40" s="1" t="s">
        <v>534</v>
      </c>
    </row>
    <row r="41" spans="1:13">
      <c r="A41" s="1" t="s">
        <v>81</v>
      </c>
      <c r="C41" s="3">
        <v>3525581</v>
      </c>
      <c r="E41" s="3">
        <v>728990</v>
      </c>
      <c r="G41" s="3">
        <v>714950</v>
      </c>
      <c r="I41" s="1" t="s">
        <v>310</v>
      </c>
      <c r="K41" s="3">
        <v>2520614135950</v>
      </c>
      <c r="M41" s="1" t="s">
        <v>534</v>
      </c>
    </row>
    <row r="42" spans="1:13">
      <c r="A42" s="1" t="s">
        <v>158</v>
      </c>
      <c r="C42" s="3">
        <v>4528500</v>
      </c>
      <c r="E42" s="3">
        <v>1015630</v>
      </c>
      <c r="G42" s="3">
        <v>961870.90509999997</v>
      </c>
      <c r="I42" s="1" t="s">
        <v>311</v>
      </c>
      <c r="K42" s="3">
        <v>4355832393745.3501</v>
      </c>
      <c r="M42" s="1" t="s">
        <v>534</v>
      </c>
    </row>
    <row r="43" spans="1:13">
      <c r="A43" s="1" t="s">
        <v>255</v>
      </c>
      <c r="C43" s="3">
        <v>5877976</v>
      </c>
      <c r="E43" s="3">
        <v>934650</v>
      </c>
      <c r="G43" s="3">
        <v>899145</v>
      </c>
      <c r="I43" s="1" t="s">
        <v>312</v>
      </c>
      <c r="K43" s="3">
        <v>5285152730520</v>
      </c>
      <c r="M43" s="1" t="s">
        <v>534</v>
      </c>
    </row>
    <row r="44" spans="1:13">
      <c r="A44" s="1" t="s">
        <v>173</v>
      </c>
      <c r="C44" s="3">
        <v>7500000</v>
      </c>
      <c r="E44" s="3">
        <v>889177</v>
      </c>
      <c r="G44" s="3">
        <v>972538.33629999997</v>
      </c>
      <c r="I44" s="1" t="s">
        <v>313</v>
      </c>
      <c r="K44" s="3">
        <v>7294037522250</v>
      </c>
      <c r="M44" s="1" t="s">
        <v>534</v>
      </c>
    </row>
    <row r="45" spans="1:13">
      <c r="A45" s="1" t="s">
        <v>170</v>
      </c>
      <c r="C45" s="3">
        <v>763000</v>
      </c>
      <c r="E45" s="3">
        <v>1000000</v>
      </c>
      <c r="G45" s="3">
        <v>976117.7</v>
      </c>
      <c r="I45" s="1" t="s">
        <v>314</v>
      </c>
      <c r="K45" s="3">
        <v>744777805100</v>
      </c>
      <c r="M45" s="1" t="s">
        <v>534</v>
      </c>
    </row>
    <row r="46" spans="1:13">
      <c r="A46" s="1" t="s">
        <v>264</v>
      </c>
      <c r="C46" s="3">
        <v>5005000</v>
      </c>
      <c r="E46" s="3">
        <v>1000000</v>
      </c>
      <c r="G46" s="3">
        <v>960000</v>
      </c>
      <c r="I46" s="1" t="s">
        <v>315</v>
      </c>
      <c r="K46" s="3">
        <v>4804800000000</v>
      </c>
      <c r="M46" s="1" t="s">
        <v>534</v>
      </c>
    </row>
    <row r="47" spans="1:13">
      <c r="A47" s="1" t="s">
        <v>139</v>
      </c>
      <c r="C47" s="3">
        <v>1994901</v>
      </c>
      <c r="E47" s="3">
        <v>990000</v>
      </c>
      <c r="G47" s="3">
        <v>1009594</v>
      </c>
      <c r="I47" s="1" t="s">
        <v>316</v>
      </c>
      <c r="K47" s="3">
        <v>2014040080194</v>
      </c>
      <c r="M47" s="1" t="s">
        <v>534</v>
      </c>
    </row>
    <row r="48" spans="1:13">
      <c r="A48" s="1" t="s">
        <v>210</v>
      </c>
      <c r="C48" s="3">
        <v>1906500</v>
      </c>
      <c r="E48" s="3">
        <v>968000</v>
      </c>
      <c r="G48" s="3">
        <v>903132</v>
      </c>
      <c r="I48" s="1" t="s">
        <v>317</v>
      </c>
      <c r="K48" s="3">
        <v>1721821158000</v>
      </c>
      <c r="M48" s="1" t="s">
        <v>534</v>
      </c>
    </row>
    <row r="49" spans="1:13">
      <c r="A49" s="1" t="s">
        <v>213</v>
      </c>
      <c r="C49" s="3">
        <v>915000</v>
      </c>
      <c r="E49" s="3">
        <v>996000</v>
      </c>
      <c r="G49" s="3">
        <v>930634</v>
      </c>
      <c r="I49" s="1" t="s">
        <v>318</v>
      </c>
      <c r="K49" s="3">
        <v>851530110000</v>
      </c>
      <c r="M49" s="1" t="s">
        <v>534</v>
      </c>
    </row>
    <row r="50" spans="1:13">
      <c r="A50" s="1" t="s">
        <v>174</v>
      </c>
      <c r="C50" s="3">
        <v>4001100</v>
      </c>
      <c r="E50" s="3">
        <v>1000000</v>
      </c>
      <c r="G50" s="3">
        <v>953451.34069999994</v>
      </c>
      <c r="I50" s="1" t="s">
        <v>319</v>
      </c>
      <c r="K50" s="3">
        <v>3814854159274.77</v>
      </c>
      <c r="M50" s="1" t="s">
        <v>534</v>
      </c>
    </row>
    <row r="51" spans="1:13">
      <c r="A51" s="1" t="s">
        <v>219</v>
      </c>
      <c r="C51" s="3">
        <v>5860800</v>
      </c>
      <c r="E51" s="3">
        <v>951030</v>
      </c>
      <c r="G51" s="3">
        <v>881075</v>
      </c>
      <c r="I51" s="1" t="s">
        <v>320</v>
      </c>
      <c r="K51" s="3">
        <v>5163804360000</v>
      </c>
      <c r="M51" s="1" t="s">
        <v>534</v>
      </c>
    </row>
    <row r="52" spans="1:13">
      <c r="A52" s="1" t="s">
        <v>221</v>
      </c>
      <c r="C52" s="3">
        <v>195100</v>
      </c>
      <c r="E52" s="3">
        <v>953080</v>
      </c>
      <c r="G52" s="3">
        <v>887734</v>
      </c>
      <c r="I52" s="1" t="s">
        <v>321</v>
      </c>
      <c r="K52" s="3">
        <v>173196903400</v>
      </c>
      <c r="M52" s="1" t="s">
        <v>534</v>
      </c>
    </row>
    <row r="53" spans="1:13">
      <c r="A53" s="1" t="s">
        <v>177</v>
      </c>
      <c r="C53" s="3">
        <v>2000000</v>
      </c>
      <c r="E53" s="3">
        <v>1000000</v>
      </c>
      <c r="G53" s="3">
        <v>999438.33330000006</v>
      </c>
      <c r="I53" s="1" t="s">
        <v>322</v>
      </c>
      <c r="K53" s="3">
        <v>1998876666600</v>
      </c>
      <c r="M53" s="1" t="s">
        <v>534</v>
      </c>
    </row>
    <row r="54" spans="1:13">
      <c r="A54" s="1" t="s">
        <v>205</v>
      </c>
      <c r="C54" s="3">
        <v>2605260</v>
      </c>
      <c r="E54" s="3">
        <v>942850</v>
      </c>
      <c r="G54" s="3">
        <v>956485.38690000004</v>
      </c>
      <c r="I54" s="1" t="s">
        <v>323</v>
      </c>
      <c r="K54" s="3">
        <v>2491893119075.0898</v>
      </c>
      <c r="M54" s="1" t="s">
        <v>534</v>
      </c>
    </row>
    <row r="55" spans="1:13">
      <c r="A55" s="1" t="s">
        <v>75</v>
      </c>
      <c r="C55" s="3">
        <v>4000000</v>
      </c>
      <c r="E55" s="3">
        <v>950650</v>
      </c>
      <c r="G55" s="3">
        <v>972759.30900000001</v>
      </c>
      <c r="I55" s="1" t="s">
        <v>324</v>
      </c>
      <c r="K55" s="3">
        <v>3891037236000</v>
      </c>
      <c r="M55" s="1" t="s">
        <v>534</v>
      </c>
    </row>
    <row r="56" spans="1:13">
      <c r="A56" s="1" t="s">
        <v>202</v>
      </c>
      <c r="C56" s="3">
        <v>3205723</v>
      </c>
      <c r="E56" s="3">
        <v>980110</v>
      </c>
      <c r="G56" s="3">
        <v>977156.59719999996</v>
      </c>
      <c r="I56" s="1" t="s">
        <v>325</v>
      </c>
      <c r="K56" s="3">
        <v>3132493378245.7798</v>
      </c>
      <c r="M56" s="1" t="s">
        <v>534</v>
      </c>
    </row>
    <row r="57" spans="1:13">
      <c r="A57" s="1" t="s">
        <v>190</v>
      </c>
      <c r="C57" s="3">
        <v>12356707</v>
      </c>
      <c r="E57" s="3">
        <v>980237</v>
      </c>
      <c r="G57" s="3">
        <v>975765.4889</v>
      </c>
      <c r="I57" s="1" t="s">
        <v>326</v>
      </c>
      <c r="K57" s="3">
        <v>12057248247049.1</v>
      </c>
      <c r="M57" s="1" t="s">
        <v>534</v>
      </c>
    </row>
    <row r="58" spans="1:13">
      <c r="A58" s="1" t="s">
        <v>56</v>
      </c>
      <c r="C58" s="3">
        <v>1500000</v>
      </c>
      <c r="E58" s="3">
        <v>2231335.0164000001</v>
      </c>
      <c r="G58" s="3">
        <v>2265983.0773</v>
      </c>
      <c r="I58" s="1" t="s">
        <v>327</v>
      </c>
      <c r="K58" s="3">
        <v>3398974615950</v>
      </c>
      <c r="M58" s="1" t="s">
        <v>534</v>
      </c>
    </row>
    <row r="59" spans="1:13">
      <c r="A59" s="1" t="s">
        <v>63</v>
      </c>
      <c r="C59" s="3">
        <v>3000000</v>
      </c>
      <c r="E59" s="3">
        <v>999990</v>
      </c>
      <c r="G59" s="3">
        <v>996017.96620000002</v>
      </c>
      <c r="I59" s="1" t="s">
        <v>328</v>
      </c>
      <c r="K59" s="3">
        <v>2988053898600</v>
      </c>
      <c r="M59" s="1" t="s">
        <v>534</v>
      </c>
    </row>
    <row r="60" spans="1:13">
      <c r="A60" s="1" t="s">
        <v>206</v>
      </c>
      <c r="C60" s="3">
        <v>19769037</v>
      </c>
      <c r="E60" s="3">
        <v>960800</v>
      </c>
      <c r="G60" s="3">
        <v>954220.65249999997</v>
      </c>
      <c r="I60" s="1" t="s">
        <v>329</v>
      </c>
      <c r="K60" s="3">
        <v>18864023385436.602</v>
      </c>
      <c r="M60" s="1" t="s">
        <v>534</v>
      </c>
    </row>
    <row r="61" spans="1:13">
      <c r="A61" s="1" t="s">
        <v>161</v>
      </c>
      <c r="C61" s="3">
        <v>1800000</v>
      </c>
      <c r="E61" s="3">
        <v>1000000</v>
      </c>
      <c r="G61" s="3">
        <v>969711.78260000004</v>
      </c>
      <c r="I61" s="1" t="s">
        <v>330</v>
      </c>
      <c r="K61" s="3">
        <v>1745481208680</v>
      </c>
      <c r="M61" s="1" t="s">
        <v>534</v>
      </c>
    </row>
    <row r="62" spans="1:13">
      <c r="A62" s="1" t="s">
        <v>203</v>
      </c>
      <c r="C62" s="3">
        <v>6569576</v>
      </c>
      <c r="E62" s="3">
        <v>958430</v>
      </c>
      <c r="G62" s="3">
        <v>952937.38529999997</v>
      </c>
      <c r="I62" s="1" t="s">
        <v>331</v>
      </c>
      <c r="K62" s="3">
        <v>6260394575969.6299</v>
      </c>
      <c r="M62" s="1" t="s">
        <v>534</v>
      </c>
    </row>
    <row r="63" spans="1:13">
      <c r="A63" s="1" t="s">
        <v>207</v>
      </c>
      <c r="C63" s="3">
        <v>8972933</v>
      </c>
      <c r="E63" s="3">
        <v>932700</v>
      </c>
      <c r="G63" s="3">
        <v>930669.61789999995</v>
      </c>
      <c r="I63" s="1" t="s">
        <v>332</v>
      </c>
      <c r="K63" s="3">
        <v>8350836126552.2998</v>
      </c>
      <c r="M63" s="1" t="s">
        <v>534</v>
      </c>
    </row>
    <row r="64" spans="1:13">
      <c r="A64" s="1" t="s">
        <v>224</v>
      </c>
      <c r="C64" s="3">
        <v>2773000</v>
      </c>
      <c r="E64" s="3">
        <v>1000000</v>
      </c>
      <c r="G64" s="3">
        <v>900000</v>
      </c>
      <c r="I64" s="1" t="s">
        <v>294</v>
      </c>
      <c r="K64" s="3">
        <v>2495700000000</v>
      </c>
      <c r="M64" s="1" t="s">
        <v>534</v>
      </c>
    </row>
    <row r="65" spans="1:13">
      <c r="A65" s="1" t="s">
        <v>164</v>
      </c>
      <c r="C65" s="3">
        <v>3000000</v>
      </c>
      <c r="E65" s="3">
        <v>990000</v>
      </c>
      <c r="G65" s="3">
        <v>971208.95880000002</v>
      </c>
      <c r="I65" s="1" t="s">
        <v>333</v>
      </c>
      <c r="K65" s="3">
        <v>2913626876400</v>
      </c>
      <c r="M65" s="1" t="s">
        <v>534</v>
      </c>
    </row>
    <row r="66" spans="1:13">
      <c r="A66" s="1" t="s">
        <v>195</v>
      </c>
      <c r="C66" s="3">
        <v>10033194</v>
      </c>
      <c r="E66" s="3">
        <v>912800</v>
      </c>
      <c r="G66" s="3">
        <v>896133.87159999995</v>
      </c>
      <c r="I66" s="1" t="s">
        <v>334</v>
      </c>
      <c r="K66" s="3">
        <v>8991084983733.8906</v>
      </c>
      <c r="M66" s="1" t="s">
        <v>534</v>
      </c>
    </row>
    <row r="67" spans="1:13">
      <c r="A67" s="1" t="s">
        <v>227</v>
      </c>
      <c r="C67" s="3">
        <v>12873000</v>
      </c>
      <c r="E67" s="3">
        <v>940650</v>
      </c>
      <c r="G67" s="3">
        <v>878245</v>
      </c>
      <c r="I67" s="1" t="s">
        <v>335</v>
      </c>
      <c r="K67" s="3">
        <v>11305647885000</v>
      </c>
      <c r="M67" s="1" t="s">
        <v>534</v>
      </c>
    </row>
    <row r="68" spans="1:13" ht="22.5" thickBot="1">
      <c r="K68" s="4">
        <f>SUM(K8:K67)</f>
        <v>239963139931439.06</v>
      </c>
    </row>
    <row r="69" spans="1:13" ht="22.5" thickTop="1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2"/>
  <sheetViews>
    <sheetView rightToLeft="1" topLeftCell="A4" workbookViewId="0">
      <selection activeCell="Q22" sqref="Q22"/>
    </sheetView>
  </sheetViews>
  <sheetFormatPr defaultRowHeight="21.75"/>
  <cols>
    <col min="1" max="1" width="25.28515625" style="1" bestFit="1" customWidth="1"/>
    <col min="2" max="2" width="1" style="1" customWidth="1"/>
    <col min="3" max="3" width="22.285156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19.5703125" style="1" bestFit="1" customWidth="1"/>
    <col min="12" max="12" width="1" style="1" customWidth="1"/>
    <col min="13" max="13" width="20.71093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2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2.5">
      <c r="A6" s="13" t="s">
        <v>337</v>
      </c>
      <c r="C6" s="15" t="s">
        <v>338</v>
      </c>
      <c r="D6" s="15" t="s">
        <v>338</v>
      </c>
      <c r="E6" s="15" t="s">
        <v>338</v>
      </c>
      <c r="F6" s="15" t="s">
        <v>338</v>
      </c>
      <c r="G6" s="15" t="s">
        <v>338</v>
      </c>
      <c r="H6" s="15" t="s">
        <v>338</v>
      </c>
      <c r="I6" s="15" t="s">
        <v>338</v>
      </c>
      <c r="K6" s="15" t="s">
        <v>4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22.5">
      <c r="A7" s="15" t="s">
        <v>337</v>
      </c>
      <c r="C7" s="16" t="s">
        <v>339</v>
      </c>
      <c r="E7" s="16" t="s">
        <v>340</v>
      </c>
      <c r="G7" s="16" t="s">
        <v>341</v>
      </c>
      <c r="I7" s="16" t="s">
        <v>54</v>
      </c>
      <c r="K7" s="16" t="s">
        <v>342</v>
      </c>
      <c r="M7" s="16" t="s">
        <v>343</v>
      </c>
      <c r="O7" s="16" t="s">
        <v>344</v>
      </c>
      <c r="Q7" s="16" t="s">
        <v>342</v>
      </c>
      <c r="S7" s="16" t="s">
        <v>336</v>
      </c>
    </row>
    <row r="8" spans="1:19">
      <c r="A8" s="1" t="s">
        <v>345</v>
      </c>
      <c r="C8" s="1" t="s">
        <v>346</v>
      </c>
      <c r="E8" s="1" t="s">
        <v>347</v>
      </c>
      <c r="G8" s="1" t="s">
        <v>348</v>
      </c>
      <c r="I8" s="3">
        <v>0</v>
      </c>
      <c r="K8" s="3">
        <v>592330819</v>
      </c>
      <c r="M8" s="3">
        <v>2958002082825</v>
      </c>
      <c r="O8" s="3">
        <v>1215001232957</v>
      </c>
      <c r="Q8" s="3">
        <v>1743593180687</v>
      </c>
      <c r="S8" s="5">
        <v>6.0507598416348401E-3</v>
      </c>
    </row>
    <row r="9" spans="1:19">
      <c r="A9" s="1" t="s">
        <v>349</v>
      </c>
      <c r="C9" s="1" t="s">
        <v>350</v>
      </c>
      <c r="E9" s="1" t="s">
        <v>347</v>
      </c>
      <c r="G9" s="1" t="s">
        <v>351</v>
      </c>
      <c r="I9" s="3">
        <v>0</v>
      </c>
      <c r="K9" s="3">
        <v>1174894212319</v>
      </c>
      <c r="M9" s="3">
        <v>41995561756270</v>
      </c>
      <c r="O9" s="3">
        <v>42662481600560</v>
      </c>
      <c r="Q9" s="3">
        <v>507974368029</v>
      </c>
      <c r="S9" s="5">
        <v>1.7628142508785544E-3</v>
      </c>
    </row>
    <row r="10" spans="1:19">
      <c r="A10" s="1" t="s">
        <v>352</v>
      </c>
      <c r="C10" s="1" t="s">
        <v>353</v>
      </c>
      <c r="E10" s="1" t="s">
        <v>347</v>
      </c>
      <c r="G10" s="1" t="s">
        <v>354</v>
      </c>
      <c r="I10" s="3">
        <v>0</v>
      </c>
      <c r="K10" s="3">
        <v>11580758639152</v>
      </c>
      <c r="M10" s="3">
        <v>42940987529528</v>
      </c>
      <c r="O10" s="3">
        <v>45818104500000</v>
      </c>
      <c r="Q10" s="3">
        <v>8703641668680</v>
      </c>
      <c r="S10" s="5">
        <v>3.0204090075689777E-2</v>
      </c>
    </row>
    <row r="11" spans="1:19">
      <c r="A11" s="1" t="s">
        <v>352</v>
      </c>
      <c r="C11" s="1" t="s">
        <v>355</v>
      </c>
      <c r="E11" s="1" t="s">
        <v>356</v>
      </c>
      <c r="G11" s="1" t="s">
        <v>79</v>
      </c>
      <c r="I11" s="3">
        <v>24</v>
      </c>
      <c r="K11" s="3">
        <v>1029659000000</v>
      </c>
      <c r="M11" s="3">
        <v>0</v>
      </c>
      <c r="O11" s="3">
        <v>0</v>
      </c>
      <c r="Q11" s="3">
        <v>1029659000000</v>
      </c>
      <c r="S11" s="5">
        <v>3.5732069824470718E-3</v>
      </c>
    </row>
    <row r="12" spans="1:19">
      <c r="A12" s="1" t="s">
        <v>352</v>
      </c>
      <c r="C12" s="1" t="s">
        <v>357</v>
      </c>
      <c r="E12" s="1" t="s">
        <v>356</v>
      </c>
      <c r="G12" s="1" t="s">
        <v>358</v>
      </c>
      <c r="I12" s="3">
        <v>24</v>
      </c>
      <c r="K12" s="3">
        <v>3000000000000</v>
      </c>
      <c r="M12" s="3">
        <v>0</v>
      </c>
      <c r="O12" s="3">
        <v>0</v>
      </c>
      <c r="Q12" s="3">
        <v>3000000000000</v>
      </c>
      <c r="S12" s="5">
        <v>1.0410845675452958E-2</v>
      </c>
    </row>
    <row r="13" spans="1:19">
      <c r="A13" s="1" t="s">
        <v>359</v>
      </c>
      <c r="C13" s="1" t="s">
        <v>360</v>
      </c>
      <c r="E13" s="1" t="s">
        <v>356</v>
      </c>
      <c r="G13" s="1" t="s">
        <v>361</v>
      </c>
      <c r="I13" s="3">
        <v>18</v>
      </c>
      <c r="K13" s="3">
        <v>0</v>
      </c>
      <c r="M13" s="3">
        <v>2000000000000</v>
      </c>
      <c r="O13" s="3">
        <v>0</v>
      </c>
      <c r="Q13" s="3">
        <v>2000000000000</v>
      </c>
      <c r="S13" s="5">
        <v>6.9405637836353045E-3</v>
      </c>
    </row>
    <row r="14" spans="1:19">
      <c r="A14" s="1" t="s">
        <v>362</v>
      </c>
      <c r="C14" s="1" t="s">
        <v>363</v>
      </c>
      <c r="E14" s="1" t="s">
        <v>356</v>
      </c>
      <c r="G14" s="1" t="s">
        <v>364</v>
      </c>
      <c r="I14" s="3">
        <v>18</v>
      </c>
      <c r="K14" s="3">
        <v>0</v>
      </c>
      <c r="M14" s="3">
        <v>2000000000000</v>
      </c>
      <c r="O14" s="3">
        <v>0</v>
      </c>
      <c r="Q14" s="3">
        <v>2000000000000</v>
      </c>
      <c r="S14" s="5">
        <v>6.9405637836353045E-3</v>
      </c>
    </row>
    <row r="15" spans="1:19">
      <c r="A15" s="1" t="s">
        <v>362</v>
      </c>
      <c r="C15" s="1" t="s">
        <v>365</v>
      </c>
      <c r="E15" s="1" t="s">
        <v>347</v>
      </c>
      <c r="G15" s="1" t="s">
        <v>364</v>
      </c>
      <c r="I15" s="3">
        <v>0</v>
      </c>
      <c r="K15" s="3">
        <v>0</v>
      </c>
      <c r="M15" s="3">
        <v>135124257671</v>
      </c>
      <c r="O15" s="3">
        <v>10000</v>
      </c>
      <c r="Q15" s="3">
        <v>135124247671</v>
      </c>
      <c r="S15" s="5">
        <v>4.689192298381549E-4</v>
      </c>
    </row>
    <row r="16" spans="1:19">
      <c r="A16" s="1" t="s">
        <v>359</v>
      </c>
      <c r="C16" s="1" t="s">
        <v>366</v>
      </c>
      <c r="E16" s="1" t="s">
        <v>356</v>
      </c>
      <c r="G16" s="1" t="s">
        <v>367</v>
      </c>
      <c r="I16" s="3">
        <v>18</v>
      </c>
      <c r="K16" s="3">
        <v>0</v>
      </c>
      <c r="M16" s="3">
        <v>3000000000000</v>
      </c>
      <c r="O16" s="3">
        <v>0</v>
      </c>
      <c r="Q16" s="3">
        <v>3000000000000</v>
      </c>
      <c r="S16" s="5">
        <v>1.0410845675452958E-2</v>
      </c>
    </row>
    <row r="17" spans="1:19">
      <c r="A17" s="1" t="s">
        <v>362</v>
      </c>
      <c r="C17" s="1" t="s">
        <v>368</v>
      </c>
      <c r="E17" s="1" t="s">
        <v>356</v>
      </c>
      <c r="G17" s="1" t="s">
        <v>238</v>
      </c>
      <c r="I17" s="3">
        <v>18</v>
      </c>
      <c r="K17" s="3">
        <v>0</v>
      </c>
      <c r="M17" s="3">
        <v>3000000000000</v>
      </c>
      <c r="O17" s="3">
        <v>0</v>
      </c>
      <c r="Q17" s="3">
        <v>3000000000000</v>
      </c>
      <c r="S17" s="5">
        <v>1.0410845675452958E-2</v>
      </c>
    </row>
    <row r="18" spans="1:19">
      <c r="A18" s="1" t="s">
        <v>369</v>
      </c>
      <c r="C18" s="1" t="s">
        <v>370</v>
      </c>
      <c r="E18" s="1" t="s">
        <v>356</v>
      </c>
      <c r="G18" s="1" t="s">
        <v>371</v>
      </c>
      <c r="I18" s="3">
        <v>18</v>
      </c>
      <c r="K18" s="3">
        <v>0</v>
      </c>
      <c r="M18" s="3">
        <v>4000000000000</v>
      </c>
      <c r="O18" s="3">
        <v>0</v>
      </c>
      <c r="Q18" s="3">
        <v>4000000000000</v>
      </c>
      <c r="S18" s="5">
        <v>1.3881127567270609E-2</v>
      </c>
    </row>
    <row r="19" spans="1:19">
      <c r="A19" s="1" t="s">
        <v>372</v>
      </c>
      <c r="C19" s="1" t="s">
        <v>373</v>
      </c>
      <c r="E19" s="1" t="s">
        <v>356</v>
      </c>
      <c r="G19" s="1" t="s">
        <v>374</v>
      </c>
      <c r="I19" s="3">
        <v>18</v>
      </c>
      <c r="K19" s="3">
        <v>0</v>
      </c>
      <c r="M19" s="3">
        <v>4000000000000</v>
      </c>
      <c r="O19" s="3">
        <v>0</v>
      </c>
      <c r="Q19" s="3">
        <v>4000000000000</v>
      </c>
      <c r="S19" s="5">
        <v>1.3881127567270609E-2</v>
      </c>
    </row>
    <row r="20" spans="1:19" ht="22.5" thickBot="1">
      <c r="K20" s="4">
        <f>SUM(K8:K19)</f>
        <v>16785904182290</v>
      </c>
      <c r="M20" s="4">
        <f>SUM(M8:M19)</f>
        <v>106029675626294</v>
      </c>
      <c r="O20" s="4">
        <f>SUM(O8:O19)</f>
        <v>89695587343517</v>
      </c>
      <c r="Q20" s="4">
        <f>SUM(Q8:Q19)</f>
        <v>33119992465067</v>
      </c>
      <c r="S20" s="6">
        <f>SUM(S8:S19)</f>
        <v>0.11493571010865912</v>
      </c>
    </row>
    <row r="21" spans="1:19" ht="22.5" thickTop="1"/>
    <row r="22" spans="1:19">
      <c r="Q22" s="3"/>
    </row>
  </sheetData>
  <mergeCells count="17">
    <mergeCell ref="C7"/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</mergeCells>
  <pageMargins left="0.7" right="0.7" top="0.75" bottom="0.75" header="0.3" footer="0.3"/>
  <ignoredErrors>
    <ignoredError sqref="C8:C1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G9" sqref="G9"/>
    </sheetView>
  </sheetViews>
  <sheetFormatPr defaultRowHeight="21.75"/>
  <cols>
    <col min="1" max="1" width="24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2.5">
      <c r="A2" s="13" t="s">
        <v>0</v>
      </c>
      <c r="B2" s="13"/>
      <c r="C2" s="13"/>
      <c r="D2" s="13"/>
      <c r="E2" s="13"/>
      <c r="F2" s="13"/>
      <c r="G2" s="13"/>
    </row>
    <row r="3" spans="1:7" ht="22.5">
      <c r="A3" s="13" t="s">
        <v>375</v>
      </c>
      <c r="B3" s="13"/>
      <c r="C3" s="13"/>
      <c r="D3" s="13"/>
      <c r="E3" s="13"/>
      <c r="F3" s="13"/>
      <c r="G3" s="13"/>
    </row>
    <row r="4" spans="1:7" ht="22.5">
      <c r="A4" s="13" t="s">
        <v>2</v>
      </c>
      <c r="B4" s="13"/>
      <c r="C4" s="13"/>
      <c r="D4" s="13"/>
      <c r="E4" s="13"/>
      <c r="F4" s="13"/>
      <c r="G4" s="13"/>
    </row>
    <row r="6" spans="1:7" ht="22.5">
      <c r="A6" s="15" t="s">
        <v>379</v>
      </c>
      <c r="C6" s="15" t="s">
        <v>342</v>
      </c>
      <c r="E6" s="15" t="s">
        <v>523</v>
      </c>
      <c r="G6" s="15" t="s">
        <v>13</v>
      </c>
    </row>
    <row r="7" spans="1:7">
      <c r="A7" s="1" t="s">
        <v>531</v>
      </c>
      <c r="C7" s="3">
        <f>'سرمایه‌گذاری در سهام'!I90</f>
        <v>107330663533</v>
      </c>
      <c r="E7" s="5">
        <f>C7/$C$10</f>
        <v>1.65835407784676E-2</v>
      </c>
      <c r="G7" s="5">
        <v>3.3707850482342936E-4</v>
      </c>
    </row>
    <row r="8" spans="1:7">
      <c r="A8" s="1" t="s">
        <v>532</v>
      </c>
      <c r="C8" s="3">
        <f>'سرمایه‌گذاری در اوراق بهادار'!I139</f>
        <v>6115607277766</v>
      </c>
      <c r="E8" s="5">
        <f>C8/$C$10</f>
        <v>0.94491564048463639</v>
      </c>
      <c r="G8" s="5">
        <v>1.9436218051127076E-2</v>
      </c>
    </row>
    <row r="9" spans="1:7">
      <c r="A9" s="1" t="s">
        <v>533</v>
      </c>
      <c r="C9" s="3">
        <f>'درآمد سپرده بانکی'!E19</f>
        <v>249181913368</v>
      </c>
      <c r="E9" s="5">
        <f>C9/$C$10</f>
        <v>3.8500818736896023E-2</v>
      </c>
      <c r="G9" s="5">
        <v>7.9193345528012445E-4</v>
      </c>
    </row>
    <row r="10" spans="1:7" ht="22.5" thickBot="1">
      <c r="C10" s="4">
        <f>SUM(C7:C9)</f>
        <v>6472119854667</v>
      </c>
      <c r="E10" s="6">
        <f>SUM(E7:E9)</f>
        <v>1</v>
      </c>
      <c r="G10" s="6">
        <f>SUM(G7:G9)</f>
        <v>2.0565230011230631E-2</v>
      </c>
    </row>
    <row r="11" spans="1:7" ht="22.5" thickTop="1"/>
    <row r="12" spans="1:7">
      <c r="G12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90"/>
  <sheetViews>
    <sheetView rightToLeft="1" topLeftCell="A58" workbookViewId="0">
      <selection activeCell="K78" sqref="K78"/>
    </sheetView>
  </sheetViews>
  <sheetFormatPr defaultRowHeight="21.75"/>
  <cols>
    <col min="1" max="1" width="33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710937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2.5">
      <c r="A3" s="13" t="s">
        <v>375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2.5">
      <c r="A6" s="15" t="s">
        <v>376</v>
      </c>
      <c r="B6" s="15" t="s">
        <v>376</v>
      </c>
      <c r="C6" s="15" t="s">
        <v>376</v>
      </c>
      <c r="D6" s="15" t="s">
        <v>376</v>
      </c>
      <c r="E6" s="15" t="s">
        <v>376</v>
      </c>
      <c r="F6" s="15" t="s">
        <v>376</v>
      </c>
      <c r="G6" s="15" t="s">
        <v>376</v>
      </c>
      <c r="I6" s="15" t="s">
        <v>377</v>
      </c>
      <c r="J6" s="15" t="s">
        <v>377</v>
      </c>
      <c r="K6" s="15" t="s">
        <v>377</v>
      </c>
      <c r="L6" s="15" t="s">
        <v>377</v>
      </c>
      <c r="M6" s="15" t="s">
        <v>377</v>
      </c>
      <c r="O6" s="15" t="s">
        <v>378</v>
      </c>
      <c r="P6" s="15" t="s">
        <v>378</v>
      </c>
      <c r="Q6" s="15" t="s">
        <v>378</v>
      </c>
      <c r="R6" s="15" t="s">
        <v>378</v>
      </c>
      <c r="S6" s="15" t="s">
        <v>378</v>
      </c>
    </row>
    <row r="7" spans="1:19" ht="22.5">
      <c r="A7" s="16" t="s">
        <v>379</v>
      </c>
      <c r="C7" s="16" t="s">
        <v>380</v>
      </c>
      <c r="E7" s="16" t="s">
        <v>53</v>
      </c>
      <c r="G7" s="16" t="s">
        <v>54</v>
      </c>
      <c r="I7" s="16" t="s">
        <v>381</v>
      </c>
      <c r="K7" s="16" t="s">
        <v>382</v>
      </c>
      <c r="M7" s="16" t="s">
        <v>383</v>
      </c>
      <c r="O7" s="16" t="s">
        <v>381</v>
      </c>
      <c r="Q7" s="16" t="s">
        <v>382</v>
      </c>
      <c r="S7" s="16" t="s">
        <v>383</v>
      </c>
    </row>
    <row r="8" spans="1:19">
      <c r="A8" s="1" t="s">
        <v>227</v>
      </c>
      <c r="C8" s="1" t="s">
        <v>565</v>
      </c>
      <c r="E8" s="1" t="s">
        <v>229</v>
      </c>
      <c r="G8" s="3">
        <v>20.5</v>
      </c>
      <c r="I8" s="3">
        <v>177515537306</v>
      </c>
      <c r="K8" s="3">
        <v>0</v>
      </c>
      <c r="M8" s="3">
        <v>177515537306</v>
      </c>
      <c r="O8" s="3">
        <v>240469202399</v>
      </c>
      <c r="Q8" s="1">
        <v>0</v>
      </c>
      <c r="S8" s="3">
        <v>240469202399</v>
      </c>
    </row>
    <row r="9" spans="1:19">
      <c r="A9" s="1" t="s">
        <v>262</v>
      </c>
      <c r="C9" s="1" t="s">
        <v>565</v>
      </c>
      <c r="E9" s="1" t="s">
        <v>263</v>
      </c>
      <c r="G9" s="3">
        <v>20.5</v>
      </c>
      <c r="I9" s="3">
        <v>53619920</v>
      </c>
      <c r="K9" s="3">
        <v>0</v>
      </c>
      <c r="M9" s="3">
        <v>53619920</v>
      </c>
      <c r="O9" s="3">
        <v>53619920</v>
      </c>
      <c r="Q9" s="1">
        <v>0</v>
      </c>
      <c r="S9" s="3">
        <v>53619920</v>
      </c>
    </row>
    <row r="10" spans="1:19">
      <c r="A10" s="1" t="s">
        <v>210</v>
      </c>
      <c r="C10" s="1" t="s">
        <v>565</v>
      </c>
      <c r="E10" s="1" t="s">
        <v>212</v>
      </c>
      <c r="G10" s="3">
        <v>16</v>
      </c>
      <c r="I10" s="3">
        <v>21430282054</v>
      </c>
      <c r="K10" s="3">
        <v>0</v>
      </c>
      <c r="M10" s="3">
        <v>21430282054</v>
      </c>
      <c r="O10" s="3">
        <v>91232449186</v>
      </c>
      <c r="Q10" s="1">
        <v>0</v>
      </c>
      <c r="S10" s="3">
        <v>91232449186</v>
      </c>
    </row>
    <row r="11" spans="1:19">
      <c r="A11" s="1" t="s">
        <v>164</v>
      </c>
      <c r="C11" s="1" t="s">
        <v>565</v>
      </c>
      <c r="E11" s="1" t="s">
        <v>166</v>
      </c>
      <c r="G11" s="3">
        <v>18</v>
      </c>
      <c r="I11" s="3">
        <v>46939797499</v>
      </c>
      <c r="K11" s="3">
        <v>0</v>
      </c>
      <c r="M11" s="3">
        <v>46939797499</v>
      </c>
      <c r="O11" s="3">
        <v>430886283502</v>
      </c>
      <c r="Q11" s="1">
        <v>0</v>
      </c>
      <c r="S11" s="3">
        <v>430886283502</v>
      </c>
    </row>
    <row r="12" spans="1:19">
      <c r="A12" s="1" t="s">
        <v>224</v>
      </c>
      <c r="C12" s="1" t="s">
        <v>565</v>
      </c>
      <c r="E12" s="1" t="s">
        <v>226</v>
      </c>
      <c r="G12" s="3">
        <v>18</v>
      </c>
      <c r="I12" s="3">
        <v>43936829324</v>
      </c>
      <c r="K12" s="3">
        <v>0</v>
      </c>
      <c r="M12" s="3">
        <v>43936829324</v>
      </c>
      <c r="O12" s="3">
        <v>265830366687</v>
      </c>
      <c r="Q12" s="1">
        <v>0</v>
      </c>
      <c r="S12" s="3">
        <v>265830366687</v>
      </c>
    </row>
    <row r="13" spans="1:19">
      <c r="A13" s="1" t="s">
        <v>385</v>
      </c>
      <c r="C13" s="1" t="s">
        <v>565</v>
      </c>
      <c r="E13" s="1" t="s">
        <v>386</v>
      </c>
      <c r="G13" s="3">
        <v>21</v>
      </c>
      <c r="I13" s="3">
        <v>0</v>
      </c>
      <c r="K13" s="3">
        <v>0</v>
      </c>
      <c r="M13" s="3">
        <v>0</v>
      </c>
      <c r="O13" s="3">
        <v>19991337106</v>
      </c>
      <c r="Q13" s="1">
        <v>0</v>
      </c>
      <c r="S13" s="3">
        <v>19991337106</v>
      </c>
    </row>
    <row r="14" spans="1:19">
      <c r="A14" s="1" t="s">
        <v>161</v>
      </c>
      <c r="C14" s="1" t="s">
        <v>565</v>
      </c>
      <c r="E14" s="1" t="s">
        <v>163</v>
      </c>
      <c r="G14" s="3">
        <v>18</v>
      </c>
      <c r="I14" s="3">
        <v>27068753876</v>
      </c>
      <c r="K14" s="3">
        <v>0</v>
      </c>
      <c r="M14" s="3">
        <v>27068753876</v>
      </c>
      <c r="O14" s="3">
        <v>297495841455</v>
      </c>
      <c r="Q14" s="1">
        <v>0</v>
      </c>
      <c r="S14" s="3">
        <v>297495841455</v>
      </c>
    </row>
    <row r="15" spans="1:19">
      <c r="A15" s="1" t="s">
        <v>63</v>
      </c>
      <c r="C15" s="1" t="s">
        <v>565</v>
      </c>
      <c r="E15" s="1" t="s">
        <v>65</v>
      </c>
      <c r="G15" s="3">
        <v>18</v>
      </c>
      <c r="I15" s="3">
        <v>46670601547</v>
      </c>
      <c r="K15" s="3">
        <v>0</v>
      </c>
      <c r="M15" s="3">
        <v>46670601547</v>
      </c>
      <c r="O15" s="3">
        <v>386863847526</v>
      </c>
      <c r="Q15" s="1">
        <v>0</v>
      </c>
      <c r="S15" s="3">
        <v>386863847526</v>
      </c>
    </row>
    <row r="16" spans="1:19">
      <c r="A16" s="1" t="s">
        <v>75</v>
      </c>
      <c r="C16" s="1" t="s">
        <v>565</v>
      </c>
      <c r="E16" s="1" t="s">
        <v>77</v>
      </c>
      <c r="G16" s="3">
        <v>19</v>
      </c>
      <c r="I16" s="3">
        <v>67080750446</v>
      </c>
      <c r="K16" s="3">
        <v>0</v>
      </c>
      <c r="M16" s="3">
        <v>67080750446</v>
      </c>
      <c r="O16" s="3">
        <v>374158802791</v>
      </c>
      <c r="Q16" s="1">
        <v>0</v>
      </c>
      <c r="S16" s="3">
        <v>374158802791</v>
      </c>
    </row>
    <row r="17" spans="1:19">
      <c r="A17" s="1" t="s">
        <v>177</v>
      </c>
      <c r="C17" s="1" t="s">
        <v>565</v>
      </c>
      <c r="E17" s="1" t="s">
        <v>179</v>
      </c>
      <c r="G17" s="3">
        <v>18</v>
      </c>
      <c r="I17" s="3">
        <v>31689022234</v>
      </c>
      <c r="K17" s="3">
        <v>0</v>
      </c>
      <c r="M17" s="3">
        <v>31689022234</v>
      </c>
      <c r="O17" s="3">
        <v>332408219176</v>
      </c>
      <c r="Q17" s="1">
        <v>0</v>
      </c>
      <c r="S17" s="3">
        <v>332408219176</v>
      </c>
    </row>
    <row r="18" spans="1:19">
      <c r="A18" s="1" t="s">
        <v>221</v>
      </c>
      <c r="C18" s="1" t="s">
        <v>565</v>
      </c>
      <c r="E18" s="1" t="s">
        <v>223</v>
      </c>
      <c r="G18" s="3">
        <v>18</v>
      </c>
      <c r="I18" s="3">
        <v>2874428410</v>
      </c>
      <c r="K18" s="3">
        <v>0</v>
      </c>
      <c r="M18" s="3">
        <v>2874428410</v>
      </c>
      <c r="O18" s="3">
        <v>69549876984</v>
      </c>
      <c r="Q18" s="1">
        <v>0</v>
      </c>
      <c r="S18" s="3">
        <v>69549876984</v>
      </c>
    </row>
    <row r="19" spans="1:19">
      <c r="A19" s="1" t="s">
        <v>387</v>
      </c>
      <c r="C19" s="1" t="s">
        <v>565</v>
      </c>
      <c r="E19" s="1" t="s">
        <v>388</v>
      </c>
      <c r="G19" s="3">
        <v>18</v>
      </c>
      <c r="I19" s="3">
        <v>0</v>
      </c>
      <c r="K19" s="3">
        <v>0</v>
      </c>
      <c r="M19" s="3">
        <v>0</v>
      </c>
      <c r="O19" s="3">
        <v>558350859089</v>
      </c>
      <c r="Q19" s="1">
        <v>0</v>
      </c>
      <c r="S19" s="3">
        <v>558350859089</v>
      </c>
    </row>
    <row r="20" spans="1:19">
      <c r="A20" s="1" t="s">
        <v>389</v>
      </c>
      <c r="C20" s="1" t="s">
        <v>565</v>
      </c>
      <c r="E20" s="1" t="s">
        <v>390</v>
      </c>
      <c r="G20" s="3">
        <v>18</v>
      </c>
      <c r="I20" s="3">
        <v>0</v>
      </c>
      <c r="K20" s="3">
        <v>0</v>
      </c>
      <c r="M20" s="3">
        <v>0</v>
      </c>
      <c r="O20" s="3">
        <v>432182421890</v>
      </c>
      <c r="Q20" s="1">
        <v>0</v>
      </c>
      <c r="S20" s="3">
        <v>432182421890</v>
      </c>
    </row>
    <row r="21" spans="1:19">
      <c r="A21" s="1" t="s">
        <v>216</v>
      </c>
      <c r="C21" s="1" t="s">
        <v>565</v>
      </c>
      <c r="E21" s="1" t="s">
        <v>218</v>
      </c>
      <c r="G21" s="3">
        <v>18</v>
      </c>
      <c r="I21" s="3">
        <v>2936416437</v>
      </c>
      <c r="K21" s="3">
        <v>0</v>
      </c>
      <c r="M21" s="3">
        <v>2936416437</v>
      </c>
      <c r="O21" s="3">
        <v>47023682582</v>
      </c>
      <c r="Q21" s="1">
        <v>0</v>
      </c>
      <c r="S21" s="3">
        <v>47023682582</v>
      </c>
    </row>
    <row r="22" spans="1:19">
      <c r="A22" s="1" t="s">
        <v>219</v>
      </c>
      <c r="C22" s="1" t="s">
        <v>565</v>
      </c>
      <c r="E22" s="1" t="s">
        <v>220</v>
      </c>
      <c r="G22" s="3">
        <v>18</v>
      </c>
      <c r="I22" s="3">
        <v>88937014830</v>
      </c>
      <c r="K22" s="3">
        <v>0</v>
      </c>
      <c r="M22" s="3">
        <v>88937014830</v>
      </c>
      <c r="O22" s="3">
        <v>805993988107</v>
      </c>
      <c r="Q22" s="1">
        <v>0</v>
      </c>
      <c r="S22" s="3">
        <v>805993988107</v>
      </c>
    </row>
    <row r="23" spans="1:19">
      <c r="A23" s="1" t="s">
        <v>391</v>
      </c>
      <c r="C23" s="1" t="s">
        <v>565</v>
      </c>
      <c r="E23" s="1" t="s">
        <v>392</v>
      </c>
      <c r="G23" s="3">
        <v>18</v>
      </c>
      <c r="I23" s="3">
        <v>0</v>
      </c>
      <c r="K23" s="3">
        <v>0</v>
      </c>
      <c r="M23" s="3">
        <v>0</v>
      </c>
      <c r="O23" s="3">
        <v>258822313981</v>
      </c>
      <c r="Q23" s="1">
        <v>0</v>
      </c>
      <c r="S23" s="3">
        <v>258822313981</v>
      </c>
    </row>
    <row r="24" spans="1:19">
      <c r="A24" s="1" t="s">
        <v>393</v>
      </c>
      <c r="C24" s="1" t="s">
        <v>565</v>
      </c>
      <c r="E24" s="1" t="s">
        <v>394</v>
      </c>
      <c r="G24" s="3">
        <v>18</v>
      </c>
      <c r="I24" s="3">
        <v>0</v>
      </c>
      <c r="K24" s="3">
        <v>0</v>
      </c>
      <c r="M24" s="3">
        <v>0</v>
      </c>
      <c r="O24" s="3">
        <v>22719496362</v>
      </c>
      <c r="Q24" s="1">
        <v>0</v>
      </c>
      <c r="S24" s="3">
        <v>22719496362</v>
      </c>
    </row>
    <row r="25" spans="1:19">
      <c r="A25" s="1" t="s">
        <v>174</v>
      </c>
      <c r="C25" s="1" t="s">
        <v>565</v>
      </c>
      <c r="E25" s="1" t="s">
        <v>176</v>
      </c>
      <c r="G25" s="3">
        <v>18</v>
      </c>
      <c r="I25" s="3">
        <v>59332476328</v>
      </c>
      <c r="K25" s="3">
        <v>0</v>
      </c>
      <c r="M25" s="3">
        <v>59332476328</v>
      </c>
      <c r="O25" s="3">
        <v>104248640947</v>
      </c>
      <c r="Q25" s="1">
        <v>0</v>
      </c>
      <c r="S25" s="3">
        <v>104248640947</v>
      </c>
    </row>
    <row r="26" spans="1:19">
      <c r="A26" s="1" t="s">
        <v>139</v>
      </c>
      <c r="C26" s="1" t="s">
        <v>565</v>
      </c>
      <c r="E26" s="1" t="s">
        <v>141</v>
      </c>
      <c r="G26" s="3">
        <v>20</v>
      </c>
      <c r="I26" s="3">
        <v>31545796938</v>
      </c>
      <c r="K26" s="3">
        <v>0</v>
      </c>
      <c r="M26" s="3">
        <v>31545796938</v>
      </c>
      <c r="O26" s="3">
        <v>367346834562</v>
      </c>
      <c r="Q26" s="1">
        <v>0</v>
      </c>
      <c r="S26" s="3">
        <v>367346834562</v>
      </c>
    </row>
    <row r="27" spans="1:19">
      <c r="A27" s="1" t="s">
        <v>264</v>
      </c>
      <c r="C27" s="1" t="s">
        <v>565</v>
      </c>
      <c r="E27" s="1" t="s">
        <v>266</v>
      </c>
      <c r="G27" s="3">
        <v>18</v>
      </c>
      <c r="I27" s="3">
        <v>10155261763</v>
      </c>
      <c r="K27" s="3">
        <v>0</v>
      </c>
      <c r="M27" s="3">
        <v>10155261763</v>
      </c>
      <c r="O27" s="3">
        <v>10155261763</v>
      </c>
      <c r="Q27" s="1">
        <v>0</v>
      </c>
      <c r="S27" s="3">
        <v>10155261763</v>
      </c>
    </row>
    <row r="28" spans="1:19">
      <c r="A28" s="1" t="s">
        <v>395</v>
      </c>
      <c r="C28" s="1" t="s">
        <v>565</v>
      </c>
      <c r="E28" s="1" t="s">
        <v>396</v>
      </c>
      <c r="G28" s="3">
        <v>16</v>
      </c>
      <c r="I28" s="3">
        <v>0</v>
      </c>
      <c r="K28" s="3">
        <v>0</v>
      </c>
      <c r="M28" s="3">
        <v>0</v>
      </c>
      <c r="O28" s="3">
        <v>629765575723</v>
      </c>
      <c r="Q28" s="1">
        <v>0</v>
      </c>
      <c r="S28" s="3">
        <v>629765575723</v>
      </c>
    </row>
    <row r="29" spans="1:19">
      <c r="A29" s="1" t="s">
        <v>170</v>
      </c>
      <c r="C29" s="1" t="s">
        <v>565</v>
      </c>
      <c r="E29" s="1" t="s">
        <v>172</v>
      </c>
      <c r="G29" s="3">
        <v>18</v>
      </c>
      <c r="I29" s="3">
        <v>11858650523</v>
      </c>
      <c r="K29" s="3">
        <v>0</v>
      </c>
      <c r="M29" s="3">
        <v>11858650523</v>
      </c>
      <c r="O29" s="3">
        <v>339609449802</v>
      </c>
      <c r="Q29" s="1">
        <v>0</v>
      </c>
      <c r="S29" s="3">
        <v>339609449802</v>
      </c>
    </row>
    <row r="30" spans="1:19">
      <c r="A30" s="1" t="s">
        <v>173</v>
      </c>
      <c r="C30" s="1" t="s">
        <v>565</v>
      </c>
      <c r="E30" s="1" t="s">
        <v>172</v>
      </c>
      <c r="G30" s="3">
        <v>18</v>
      </c>
      <c r="I30" s="3">
        <v>116566027396</v>
      </c>
      <c r="K30" s="3">
        <v>0</v>
      </c>
      <c r="M30" s="3">
        <v>116566027396</v>
      </c>
      <c r="O30" s="3">
        <v>910306288103</v>
      </c>
      <c r="Q30" s="1">
        <v>0</v>
      </c>
      <c r="S30" s="3">
        <v>910306288103</v>
      </c>
    </row>
    <row r="31" spans="1:19">
      <c r="A31" s="1" t="s">
        <v>255</v>
      </c>
      <c r="C31" s="1" t="s">
        <v>565</v>
      </c>
      <c r="E31" s="1" t="s">
        <v>257</v>
      </c>
      <c r="G31" s="3">
        <v>17</v>
      </c>
      <c r="I31" s="3">
        <v>59631922594</v>
      </c>
      <c r="K31" s="3">
        <v>0</v>
      </c>
      <c r="M31" s="3">
        <v>59631922594</v>
      </c>
      <c r="O31" s="3">
        <v>299352096739</v>
      </c>
      <c r="Q31" s="1">
        <v>0</v>
      </c>
      <c r="S31" s="3">
        <v>299352096739</v>
      </c>
    </row>
    <row r="32" spans="1:19">
      <c r="A32" s="1" t="s">
        <v>233</v>
      </c>
      <c r="C32" s="1" t="s">
        <v>565</v>
      </c>
      <c r="E32" s="1" t="s">
        <v>235</v>
      </c>
      <c r="G32" s="3">
        <v>15</v>
      </c>
      <c r="I32" s="3">
        <v>93147553205</v>
      </c>
      <c r="K32" s="3">
        <v>0</v>
      </c>
      <c r="M32" s="3">
        <v>93147553205</v>
      </c>
      <c r="O32" s="3">
        <v>429442615311</v>
      </c>
      <c r="Q32" s="1">
        <v>0</v>
      </c>
      <c r="S32" s="3">
        <v>429442615311</v>
      </c>
    </row>
    <row r="33" spans="1:19">
      <c r="A33" s="1" t="s">
        <v>158</v>
      </c>
      <c r="C33" s="1" t="s">
        <v>565</v>
      </c>
      <c r="E33" s="1" t="s">
        <v>160</v>
      </c>
      <c r="G33" s="3">
        <v>18</v>
      </c>
      <c r="I33" s="3">
        <v>70042921749</v>
      </c>
      <c r="K33" s="3">
        <v>0</v>
      </c>
      <c r="M33" s="3">
        <v>70042921749</v>
      </c>
      <c r="O33" s="3">
        <v>278955343434</v>
      </c>
      <c r="Q33" s="1">
        <v>0</v>
      </c>
      <c r="S33" s="3">
        <v>278955343434</v>
      </c>
    </row>
    <row r="34" spans="1:19">
      <c r="A34" s="1" t="s">
        <v>397</v>
      </c>
      <c r="C34" s="1" t="s">
        <v>565</v>
      </c>
      <c r="E34" s="1" t="s">
        <v>398</v>
      </c>
      <c r="G34" s="3">
        <v>18</v>
      </c>
      <c r="I34" s="3">
        <v>0</v>
      </c>
      <c r="K34" s="3">
        <v>0</v>
      </c>
      <c r="M34" s="3">
        <v>0</v>
      </c>
      <c r="O34" s="3">
        <v>261480788672</v>
      </c>
      <c r="Q34" s="1">
        <v>0</v>
      </c>
      <c r="S34" s="3">
        <v>261480788672</v>
      </c>
    </row>
    <row r="35" spans="1:19">
      <c r="A35" s="1" t="s">
        <v>145</v>
      </c>
      <c r="C35" s="1" t="s">
        <v>565</v>
      </c>
      <c r="E35" s="1" t="s">
        <v>147</v>
      </c>
      <c r="G35" s="3">
        <v>18</v>
      </c>
      <c r="I35" s="3">
        <v>40698314690</v>
      </c>
      <c r="K35" s="3">
        <v>0</v>
      </c>
      <c r="M35" s="3">
        <v>40698314690</v>
      </c>
      <c r="O35" s="3">
        <v>211212513260</v>
      </c>
      <c r="Q35" s="1">
        <v>0</v>
      </c>
      <c r="S35" s="3">
        <v>211212513260</v>
      </c>
    </row>
    <row r="36" spans="1:19">
      <c r="A36" s="1" t="s">
        <v>136</v>
      </c>
      <c r="C36" s="1" t="s">
        <v>565</v>
      </c>
      <c r="E36" s="1" t="s">
        <v>138</v>
      </c>
      <c r="G36" s="3">
        <v>18</v>
      </c>
      <c r="I36" s="3">
        <v>6806436274</v>
      </c>
      <c r="K36" s="3">
        <v>0</v>
      </c>
      <c r="M36" s="3">
        <v>6806436274</v>
      </c>
      <c r="O36" s="3">
        <v>74405712327</v>
      </c>
      <c r="Q36" s="1">
        <v>0</v>
      </c>
      <c r="S36" s="3">
        <v>74405712327</v>
      </c>
    </row>
    <row r="37" spans="1:19">
      <c r="A37" s="1" t="s">
        <v>252</v>
      </c>
      <c r="C37" s="1" t="s">
        <v>565</v>
      </c>
      <c r="E37" s="1" t="s">
        <v>254</v>
      </c>
      <c r="G37" s="3">
        <v>17</v>
      </c>
      <c r="I37" s="3">
        <v>4929529951</v>
      </c>
      <c r="K37" s="3">
        <v>0</v>
      </c>
      <c r="M37" s="3">
        <v>4929529951</v>
      </c>
      <c r="O37" s="3">
        <v>59087426394</v>
      </c>
      <c r="Q37" s="1">
        <v>0</v>
      </c>
      <c r="S37" s="3">
        <v>59087426394</v>
      </c>
    </row>
    <row r="38" spans="1:19">
      <c r="A38" s="1" t="s">
        <v>399</v>
      </c>
      <c r="C38" s="1" t="s">
        <v>565</v>
      </c>
      <c r="E38" s="1" t="s">
        <v>400</v>
      </c>
      <c r="G38" s="3">
        <v>16</v>
      </c>
      <c r="I38" s="3">
        <v>0</v>
      </c>
      <c r="K38" s="3">
        <v>0</v>
      </c>
      <c r="M38" s="3">
        <v>0</v>
      </c>
      <c r="O38" s="3">
        <v>462667402803</v>
      </c>
      <c r="Q38" s="1">
        <v>0</v>
      </c>
      <c r="S38" s="3">
        <v>462667402803</v>
      </c>
    </row>
    <row r="39" spans="1:19">
      <c r="A39" s="1" t="s">
        <v>60</v>
      </c>
      <c r="C39" s="1" t="s">
        <v>565</v>
      </c>
      <c r="E39" s="1" t="s">
        <v>62</v>
      </c>
      <c r="G39" s="3">
        <v>18</v>
      </c>
      <c r="I39" s="3">
        <v>21278556797</v>
      </c>
      <c r="K39" s="3">
        <v>0</v>
      </c>
      <c r="M39" s="3">
        <v>21278556797</v>
      </c>
      <c r="O39" s="3">
        <v>96752757458</v>
      </c>
      <c r="Q39" s="1">
        <v>0</v>
      </c>
      <c r="S39" s="3">
        <v>96752757458</v>
      </c>
    </row>
    <row r="40" spans="1:19">
      <c r="A40" s="1" t="s">
        <v>401</v>
      </c>
      <c r="C40" s="1" t="s">
        <v>565</v>
      </c>
      <c r="E40" s="1" t="s">
        <v>402</v>
      </c>
      <c r="G40" s="3">
        <v>18</v>
      </c>
      <c r="I40" s="3">
        <v>0</v>
      </c>
      <c r="K40" s="3">
        <v>0</v>
      </c>
      <c r="M40" s="3">
        <v>0</v>
      </c>
      <c r="O40" s="3">
        <v>576592238479</v>
      </c>
      <c r="Q40" s="1">
        <v>0</v>
      </c>
      <c r="S40" s="3">
        <v>576592238479</v>
      </c>
    </row>
    <row r="41" spans="1:19">
      <c r="A41" s="1" t="s">
        <v>183</v>
      </c>
      <c r="C41" s="1" t="s">
        <v>565</v>
      </c>
      <c r="E41" s="1" t="s">
        <v>182</v>
      </c>
      <c r="G41" s="3">
        <v>18.5</v>
      </c>
      <c r="I41" s="3">
        <v>158208840518</v>
      </c>
      <c r="K41" s="3">
        <v>0</v>
      </c>
      <c r="M41" s="3">
        <v>158208840518</v>
      </c>
      <c r="O41" s="3">
        <v>526881555194</v>
      </c>
      <c r="Q41" s="1">
        <v>0</v>
      </c>
      <c r="S41" s="3">
        <v>526881555194</v>
      </c>
    </row>
    <row r="42" spans="1:19">
      <c r="A42" s="1" t="s">
        <v>180</v>
      </c>
      <c r="C42" s="1" t="s">
        <v>565</v>
      </c>
      <c r="E42" s="1" t="s">
        <v>182</v>
      </c>
      <c r="G42" s="3">
        <v>18.5</v>
      </c>
      <c r="I42" s="3">
        <v>105975369735</v>
      </c>
      <c r="K42" s="3">
        <v>0</v>
      </c>
      <c r="M42" s="3">
        <v>105975369735</v>
      </c>
      <c r="O42" s="3">
        <v>1060483671692</v>
      </c>
      <c r="Q42" s="1">
        <v>0</v>
      </c>
      <c r="S42" s="3">
        <v>1060483671692</v>
      </c>
    </row>
    <row r="43" spans="1:19">
      <c r="A43" s="1" t="s">
        <v>66</v>
      </c>
      <c r="C43" s="1" t="s">
        <v>565</v>
      </c>
      <c r="E43" s="1" t="s">
        <v>68</v>
      </c>
      <c r="G43" s="3">
        <v>18</v>
      </c>
      <c r="I43" s="3">
        <v>124265610376</v>
      </c>
      <c r="K43" s="3">
        <v>0</v>
      </c>
      <c r="M43" s="3">
        <v>124265610376</v>
      </c>
      <c r="O43" s="3">
        <v>373817897152</v>
      </c>
      <c r="Q43" s="1">
        <v>0</v>
      </c>
      <c r="S43" s="3">
        <v>373817897152</v>
      </c>
    </row>
    <row r="44" spans="1:19">
      <c r="A44" s="1" t="s">
        <v>142</v>
      </c>
      <c r="C44" s="1" t="s">
        <v>565</v>
      </c>
      <c r="E44" s="1" t="s">
        <v>144</v>
      </c>
      <c r="G44" s="3">
        <v>18</v>
      </c>
      <c r="I44" s="3">
        <v>103900882983</v>
      </c>
      <c r="K44" s="3">
        <v>0</v>
      </c>
      <c r="M44" s="3">
        <v>103900882983</v>
      </c>
      <c r="O44" s="3">
        <v>758836256545</v>
      </c>
      <c r="Q44" s="1">
        <v>0</v>
      </c>
      <c r="S44" s="3">
        <v>758836256545</v>
      </c>
    </row>
    <row r="45" spans="1:19">
      <c r="A45" s="1" t="s">
        <v>78</v>
      </c>
      <c r="C45" s="1" t="s">
        <v>565</v>
      </c>
      <c r="E45" s="1" t="s">
        <v>80</v>
      </c>
      <c r="G45" s="3">
        <v>20</v>
      </c>
      <c r="I45" s="3">
        <v>67161222339</v>
      </c>
      <c r="K45" s="3">
        <v>0</v>
      </c>
      <c r="M45" s="3">
        <v>67161222339</v>
      </c>
      <c r="O45" s="3">
        <v>287954761140</v>
      </c>
      <c r="Q45" s="1">
        <v>0</v>
      </c>
      <c r="S45" s="3">
        <v>287954761140</v>
      </c>
    </row>
    <row r="46" spans="1:19">
      <c r="A46" s="1" t="s">
        <v>251</v>
      </c>
      <c r="C46" s="1" t="s">
        <v>565</v>
      </c>
      <c r="E46" s="1" t="s">
        <v>80</v>
      </c>
      <c r="G46" s="3">
        <v>18</v>
      </c>
      <c r="I46" s="3">
        <v>1801685839</v>
      </c>
      <c r="K46" s="3">
        <v>0</v>
      </c>
      <c r="M46" s="3">
        <v>1801685839</v>
      </c>
      <c r="O46" s="3">
        <v>9360314824</v>
      </c>
      <c r="Q46" s="1">
        <v>0</v>
      </c>
      <c r="S46" s="3">
        <v>9360314824</v>
      </c>
    </row>
    <row r="47" spans="1:19">
      <c r="A47" s="1" t="s">
        <v>248</v>
      </c>
      <c r="C47" s="1" t="s">
        <v>565</v>
      </c>
      <c r="E47" s="1" t="s">
        <v>250</v>
      </c>
      <c r="G47" s="3">
        <v>18</v>
      </c>
      <c r="I47" s="3">
        <v>2463215469</v>
      </c>
      <c r="K47" s="3">
        <v>0</v>
      </c>
      <c r="M47" s="3">
        <v>2463215469</v>
      </c>
      <c r="O47" s="3">
        <v>12549953674</v>
      </c>
      <c r="Q47" s="1">
        <v>0</v>
      </c>
      <c r="S47" s="3">
        <v>12549953674</v>
      </c>
    </row>
    <row r="48" spans="1:19">
      <c r="A48" s="1" t="s">
        <v>403</v>
      </c>
      <c r="C48" s="1" t="s">
        <v>565</v>
      </c>
      <c r="E48" s="1" t="s">
        <v>404</v>
      </c>
      <c r="G48" s="3">
        <v>16</v>
      </c>
      <c r="I48" s="3">
        <v>0</v>
      </c>
      <c r="K48" s="3">
        <v>0</v>
      </c>
      <c r="M48" s="3">
        <v>0</v>
      </c>
      <c r="O48" s="3">
        <v>346979650166</v>
      </c>
      <c r="Q48" s="1">
        <v>0</v>
      </c>
      <c r="S48" s="3">
        <v>346979650166</v>
      </c>
    </row>
    <row r="49" spans="1:19">
      <c r="A49" s="1" t="s">
        <v>245</v>
      </c>
      <c r="C49" s="1" t="s">
        <v>565</v>
      </c>
      <c r="E49" s="1" t="s">
        <v>247</v>
      </c>
      <c r="G49" s="3">
        <v>18</v>
      </c>
      <c r="I49" s="3">
        <v>1844810328</v>
      </c>
      <c r="K49" s="3">
        <v>0</v>
      </c>
      <c r="M49" s="3">
        <v>1844810328</v>
      </c>
      <c r="O49" s="3">
        <v>9333892606</v>
      </c>
      <c r="Q49" s="1">
        <v>0</v>
      </c>
      <c r="S49" s="3">
        <v>9333892606</v>
      </c>
    </row>
    <row r="50" spans="1:19">
      <c r="A50" s="1" t="s">
        <v>258</v>
      </c>
      <c r="C50" s="1" t="s">
        <v>565</v>
      </c>
      <c r="E50" s="1" t="s">
        <v>260</v>
      </c>
      <c r="G50" s="3">
        <v>17</v>
      </c>
      <c r="I50" s="3">
        <v>14318327517</v>
      </c>
      <c r="K50" s="3">
        <v>0</v>
      </c>
      <c r="M50" s="3">
        <v>14318327517</v>
      </c>
      <c r="O50" s="3">
        <v>145891412997</v>
      </c>
      <c r="Q50" s="1">
        <v>0</v>
      </c>
      <c r="S50" s="3">
        <v>145891412997</v>
      </c>
    </row>
    <row r="51" spans="1:19">
      <c r="A51" s="1" t="s">
        <v>405</v>
      </c>
      <c r="C51" s="1" t="s">
        <v>565</v>
      </c>
      <c r="E51" s="1" t="s">
        <v>406</v>
      </c>
      <c r="G51" s="3">
        <v>16</v>
      </c>
      <c r="I51" s="3">
        <v>0</v>
      </c>
      <c r="K51" s="3">
        <v>0</v>
      </c>
      <c r="M51" s="3">
        <v>0</v>
      </c>
      <c r="O51" s="3">
        <v>317761056377</v>
      </c>
      <c r="Q51" s="1">
        <v>0</v>
      </c>
      <c r="S51" s="3">
        <v>317761056377</v>
      </c>
    </row>
    <row r="52" spans="1:19">
      <c r="A52" s="1" t="s">
        <v>261</v>
      </c>
      <c r="C52" s="1" t="s">
        <v>565</v>
      </c>
      <c r="E52" s="1" t="s">
        <v>95</v>
      </c>
      <c r="G52" s="3">
        <v>17</v>
      </c>
      <c r="I52" s="3">
        <v>102259317130</v>
      </c>
      <c r="K52" s="3">
        <v>0</v>
      </c>
      <c r="M52" s="3">
        <v>102259317130</v>
      </c>
      <c r="O52" s="3">
        <v>1107969990617</v>
      </c>
      <c r="Q52" s="1">
        <v>0</v>
      </c>
      <c r="S52" s="3">
        <v>1107969990617</v>
      </c>
    </row>
    <row r="53" spans="1:19">
      <c r="A53" s="1" t="s">
        <v>72</v>
      </c>
      <c r="C53" s="1" t="s">
        <v>565</v>
      </c>
      <c r="E53" s="1" t="s">
        <v>74</v>
      </c>
      <c r="G53" s="3">
        <v>18</v>
      </c>
      <c r="I53" s="3">
        <v>76370011913</v>
      </c>
      <c r="K53" s="3">
        <v>0</v>
      </c>
      <c r="M53" s="3">
        <v>76370011913</v>
      </c>
      <c r="O53" s="3">
        <v>198019297200</v>
      </c>
      <c r="Q53" s="1">
        <v>0</v>
      </c>
      <c r="S53" s="3">
        <v>198019297200</v>
      </c>
    </row>
    <row r="54" spans="1:19">
      <c r="A54" s="1" t="s">
        <v>154</v>
      </c>
      <c r="C54" s="1" t="s">
        <v>565</v>
      </c>
      <c r="E54" s="1" t="s">
        <v>153</v>
      </c>
      <c r="G54" s="3">
        <v>20</v>
      </c>
      <c r="I54" s="3">
        <v>33571967442</v>
      </c>
      <c r="K54" s="3">
        <v>0</v>
      </c>
      <c r="M54" s="3">
        <v>33571967442</v>
      </c>
      <c r="O54" s="3">
        <v>367470319629</v>
      </c>
      <c r="Q54" s="1">
        <v>0</v>
      </c>
      <c r="S54" s="3">
        <v>367470319629</v>
      </c>
    </row>
    <row r="55" spans="1:19">
      <c r="A55" s="1" t="s">
        <v>151</v>
      </c>
      <c r="C55" s="1" t="s">
        <v>565</v>
      </c>
      <c r="E55" s="1" t="s">
        <v>153</v>
      </c>
      <c r="G55" s="3">
        <v>20</v>
      </c>
      <c r="I55" s="3">
        <v>86944093768</v>
      </c>
      <c r="K55" s="3">
        <v>0</v>
      </c>
      <c r="M55" s="3">
        <v>86944093768</v>
      </c>
      <c r="O55" s="3">
        <v>865079067704</v>
      </c>
      <c r="Q55" s="1">
        <v>0</v>
      </c>
      <c r="S55" s="3">
        <v>865079067704</v>
      </c>
    </row>
    <row r="56" spans="1:19">
      <c r="A56" s="1" t="s">
        <v>407</v>
      </c>
      <c r="C56" s="1" t="s">
        <v>565</v>
      </c>
      <c r="E56" s="1" t="s">
        <v>408</v>
      </c>
      <c r="G56" s="3">
        <v>16</v>
      </c>
      <c r="I56" s="3">
        <v>0</v>
      </c>
      <c r="K56" s="3">
        <v>0</v>
      </c>
      <c r="M56" s="3">
        <v>0</v>
      </c>
      <c r="O56" s="3">
        <v>39940912329</v>
      </c>
      <c r="Q56" s="1">
        <v>0</v>
      </c>
      <c r="S56" s="3">
        <v>39940912329</v>
      </c>
    </row>
    <row r="57" spans="1:19">
      <c r="A57" s="1" t="s">
        <v>242</v>
      </c>
      <c r="C57" s="1" t="s">
        <v>565</v>
      </c>
      <c r="E57" s="1" t="s">
        <v>244</v>
      </c>
      <c r="G57" s="3">
        <v>18</v>
      </c>
      <c r="I57" s="3">
        <v>231908954</v>
      </c>
      <c r="K57" s="3">
        <v>0</v>
      </c>
      <c r="M57" s="3">
        <v>231908954</v>
      </c>
      <c r="O57" s="3">
        <v>744122499</v>
      </c>
      <c r="Q57" s="1">
        <v>0</v>
      </c>
      <c r="S57" s="3">
        <v>744122499</v>
      </c>
    </row>
    <row r="58" spans="1:19">
      <c r="A58" s="1" t="s">
        <v>239</v>
      </c>
      <c r="C58" s="1" t="s">
        <v>565</v>
      </c>
      <c r="E58" s="1" t="s">
        <v>241</v>
      </c>
      <c r="G58" s="3">
        <v>17</v>
      </c>
      <c r="I58" s="3">
        <v>99103606451</v>
      </c>
      <c r="K58" s="3">
        <v>0</v>
      </c>
      <c r="M58" s="3">
        <v>99103606451</v>
      </c>
      <c r="O58" s="3">
        <v>1037854248131</v>
      </c>
      <c r="Q58" s="1">
        <v>0</v>
      </c>
      <c r="S58" s="3">
        <v>1037854248131</v>
      </c>
    </row>
    <row r="59" spans="1:19">
      <c r="A59" s="1" t="s">
        <v>169</v>
      </c>
      <c r="C59" s="1" t="s">
        <v>565</v>
      </c>
      <c r="E59" s="1" t="s">
        <v>98</v>
      </c>
      <c r="G59" s="3">
        <v>18</v>
      </c>
      <c r="I59" s="3">
        <v>44933153696</v>
      </c>
      <c r="K59" s="3">
        <v>0</v>
      </c>
      <c r="M59" s="3">
        <v>44933153696</v>
      </c>
      <c r="O59" s="3">
        <v>660027480053</v>
      </c>
      <c r="Q59" s="1">
        <v>0</v>
      </c>
      <c r="S59" s="3">
        <v>660027480053</v>
      </c>
    </row>
    <row r="60" spans="1:19">
      <c r="A60" s="1" t="s">
        <v>167</v>
      </c>
      <c r="C60" s="1" t="s">
        <v>565</v>
      </c>
      <c r="E60" s="1" t="s">
        <v>98</v>
      </c>
      <c r="G60" s="3">
        <v>18</v>
      </c>
      <c r="I60" s="3">
        <v>59761094415</v>
      </c>
      <c r="K60" s="3">
        <v>0</v>
      </c>
      <c r="M60" s="3">
        <v>59761094415</v>
      </c>
      <c r="O60" s="3">
        <v>459196386773</v>
      </c>
      <c r="Q60" s="1">
        <v>0</v>
      </c>
      <c r="S60" s="3">
        <v>459196386773</v>
      </c>
    </row>
    <row r="61" spans="1:19">
      <c r="A61" s="1" t="s">
        <v>148</v>
      </c>
      <c r="C61" s="1" t="s">
        <v>565</v>
      </c>
      <c r="E61" s="1" t="s">
        <v>150</v>
      </c>
      <c r="G61" s="3">
        <v>18</v>
      </c>
      <c r="I61" s="3">
        <v>46415186325</v>
      </c>
      <c r="K61" s="3">
        <v>0</v>
      </c>
      <c r="M61" s="3">
        <v>46415186325</v>
      </c>
      <c r="O61" s="3">
        <v>301870758676</v>
      </c>
      <c r="Q61" s="1">
        <v>0</v>
      </c>
      <c r="S61" s="3">
        <v>301870758676</v>
      </c>
    </row>
    <row r="62" spans="1:19">
      <c r="A62" s="1" t="s">
        <v>409</v>
      </c>
      <c r="C62" s="1" t="s">
        <v>565</v>
      </c>
      <c r="E62" s="1" t="s">
        <v>410</v>
      </c>
      <c r="G62" s="3">
        <v>16</v>
      </c>
      <c r="I62" s="3">
        <v>0</v>
      </c>
      <c r="K62" s="3">
        <v>0</v>
      </c>
      <c r="M62" s="3">
        <v>0</v>
      </c>
      <c r="O62" s="3">
        <v>52572894948</v>
      </c>
      <c r="Q62" s="1">
        <v>0</v>
      </c>
      <c r="S62" s="3">
        <v>52572894948</v>
      </c>
    </row>
    <row r="63" spans="1:19">
      <c r="A63" s="1" t="s">
        <v>236</v>
      </c>
      <c r="C63" s="1" t="s">
        <v>565</v>
      </c>
      <c r="E63" s="1" t="s">
        <v>238</v>
      </c>
      <c r="G63" s="3">
        <v>17</v>
      </c>
      <c r="I63" s="3">
        <v>816248263</v>
      </c>
      <c r="K63" s="3">
        <v>0</v>
      </c>
      <c r="M63" s="3">
        <v>816248263</v>
      </c>
      <c r="O63" s="3">
        <v>20016674798</v>
      </c>
      <c r="Q63" s="1">
        <v>0</v>
      </c>
      <c r="S63" s="3">
        <v>20016674798</v>
      </c>
    </row>
    <row r="64" spans="1:19">
      <c r="A64" s="1" t="s">
        <v>230</v>
      </c>
      <c r="C64" s="1" t="s">
        <v>565</v>
      </c>
      <c r="E64" s="1" t="s">
        <v>232</v>
      </c>
      <c r="G64" s="3">
        <v>18</v>
      </c>
      <c r="I64" s="3">
        <v>18594019411</v>
      </c>
      <c r="K64" s="3">
        <v>0</v>
      </c>
      <c r="M64" s="3">
        <v>18594019411</v>
      </c>
      <c r="O64" s="3">
        <v>291400008381</v>
      </c>
      <c r="Q64" s="1">
        <v>0</v>
      </c>
      <c r="S64" s="3">
        <v>291400008381</v>
      </c>
    </row>
    <row r="65" spans="1:19">
      <c r="A65" s="1" t="s">
        <v>155</v>
      </c>
      <c r="C65" s="1" t="s">
        <v>565</v>
      </c>
      <c r="E65" s="1" t="s">
        <v>157</v>
      </c>
      <c r="G65" s="3">
        <v>21</v>
      </c>
      <c r="I65" s="3">
        <v>32695598547</v>
      </c>
      <c r="K65" s="3">
        <v>0</v>
      </c>
      <c r="M65" s="3">
        <v>32695598547</v>
      </c>
      <c r="O65" s="3">
        <v>308988143822</v>
      </c>
      <c r="Q65" s="1">
        <v>0</v>
      </c>
      <c r="S65" s="3">
        <v>308988143822</v>
      </c>
    </row>
    <row r="66" spans="1:19">
      <c r="A66" s="1" t="s">
        <v>69</v>
      </c>
      <c r="C66" s="1" t="s">
        <v>565</v>
      </c>
      <c r="E66" s="1" t="s">
        <v>71</v>
      </c>
      <c r="G66" s="3">
        <v>18</v>
      </c>
      <c r="I66" s="3">
        <v>52134631947</v>
      </c>
      <c r="K66" s="3">
        <v>0</v>
      </c>
      <c r="M66" s="3">
        <v>52134631947</v>
      </c>
      <c r="O66" s="3">
        <v>462772797767</v>
      </c>
      <c r="Q66" s="1">
        <v>0</v>
      </c>
      <c r="S66" s="3">
        <v>462772797767</v>
      </c>
    </row>
    <row r="67" spans="1:19">
      <c r="A67" s="1" t="s">
        <v>411</v>
      </c>
      <c r="C67" s="1" t="s">
        <v>565</v>
      </c>
      <c r="E67" s="1" t="s">
        <v>412</v>
      </c>
      <c r="G67" s="3">
        <v>18</v>
      </c>
      <c r="I67" s="3">
        <v>0</v>
      </c>
      <c r="K67" s="3">
        <v>0</v>
      </c>
      <c r="M67" s="3">
        <v>0</v>
      </c>
      <c r="O67" s="3">
        <v>27593682154</v>
      </c>
      <c r="Q67" s="1">
        <v>0</v>
      </c>
      <c r="S67" s="3">
        <v>27593682154</v>
      </c>
    </row>
    <row r="68" spans="1:19">
      <c r="A68" s="1" t="s">
        <v>413</v>
      </c>
      <c r="C68" s="1" t="s">
        <v>565</v>
      </c>
      <c r="E68" s="1" t="s">
        <v>414</v>
      </c>
      <c r="G68" s="3">
        <v>18</v>
      </c>
      <c r="I68" s="3">
        <v>0</v>
      </c>
      <c r="K68" s="3">
        <v>0</v>
      </c>
      <c r="M68" s="3">
        <v>0</v>
      </c>
      <c r="O68" s="3">
        <v>12544455374</v>
      </c>
      <c r="Q68" s="1">
        <v>0</v>
      </c>
      <c r="S68" s="3">
        <v>12544455374</v>
      </c>
    </row>
    <row r="69" spans="1:19">
      <c r="A69" s="1" t="s">
        <v>415</v>
      </c>
      <c r="C69" s="1" t="s">
        <v>565</v>
      </c>
      <c r="E69" s="1" t="s">
        <v>414</v>
      </c>
      <c r="G69" s="3">
        <v>18</v>
      </c>
      <c r="I69" s="3">
        <v>0</v>
      </c>
      <c r="K69" s="3">
        <v>0</v>
      </c>
      <c r="M69" s="3">
        <v>0</v>
      </c>
      <c r="O69" s="3">
        <v>49467955730</v>
      </c>
      <c r="Q69" s="1">
        <v>0</v>
      </c>
      <c r="S69" s="3">
        <v>49467955730</v>
      </c>
    </row>
    <row r="70" spans="1:19">
      <c r="A70" s="1" t="s">
        <v>416</v>
      </c>
      <c r="C70" s="1" t="s">
        <v>565</v>
      </c>
      <c r="E70" s="1" t="s">
        <v>414</v>
      </c>
      <c r="G70" s="3">
        <v>18</v>
      </c>
      <c r="I70" s="3">
        <v>0</v>
      </c>
      <c r="K70" s="3">
        <v>0</v>
      </c>
      <c r="M70" s="3">
        <v>0</v>
      </c>
      <c r="O70" s="3">
        <v>9114951808</v>
      </c>
      <c r="Q70" s="1">
        <v>0</v>
      </c>
      <c r="S70" s="3">
        <v>9114951808</v>
      </c>
    </row>
    <row r="71" spans="1:19">
      <c r="A71" s="1" t="s">
        <v>417</v>
      </c>
      <c r="C71" s="1" t="s">
        <v>565</v>
      </c>
      <c r="E71" s="1" t="s">
        <v>414</v>
      </c>
      <c r="G71" s="3">
        <v>18</v>
      </c>
      <c r="I71" s="3">
        <v>0</v>
      </c>
      <c r="K71" s="3">
        <v>0</v>
      </c>
      <c r="M71" s="3">
        <v>0</v>
      </c>
      <c r="O71" s="3">
        <v>21325574138</v>
      </c>
      <c r="Q71" s="1">
        <v>0</v>
      </c>
      <c r="S71" s="3">
        <v>21325574138</v>
      </c>
    </row>
    <row r="72" spans="1:19">
      <c r="A72" s="1" t="s">
        <v>418</v>
      </c>
      <c r="C72" s="1" t="s">
        <v>565</v>
      </c>
      <c r="E72" s="1" t="s">
        <v>419</v>
      </c>
      <c r="G72" s="3">
        <v>18</v>
      </c>
      <c r="I72" s="3">
        <v>0</v>
      </c>
      <c r="K72" s="3">
        <v>0</v>
      </c>
      <c r="M72" s="3">
        <v>0</v>
      </c>
      <c r="O72" s="3">
        <v>13658551942</v>
      </c>
      <c r="Q72" s="1">
        <v>0</v>
      </c>
      <c r="S72" s="3">
        <v>13658551942</v>
      </c>
    </row>
    <row r="73" spans="1:19">
      <c r="A73" s="1" t="s">
        <v>420</v>
      </c>
      <c r="C73" s="1" t="s">
        <v>565</v>
      </c>
      <c r="E73" s="1" t="s">
        <v>421</v>
      </c>
      <c r="G73" s="3">
        <v>16</v>
      </c>
      <c r="I73" s="3">
        <v>0</v>
      </c>
      <c r="K73" s="3">
        <v>0</v>
      </c>
      <c r="M73" s="3">
        <v>0</v>
      </c>
      <c r="O73" s="3">
        <v>216035372204</v>
      </c>
      <c r="Q73" s="1">
        <v>0</v>
      </c>
      <c r="S73" s="3">
        <v>216035372204</v>
      </c>
    </row>
    <row r="74" spans="1:19">
      <c r="A74" s="1" t="s">
        <v>422</v>
      </c>
      <c r="C74" s="1" t="s">
        <v>565</v>
      </c>
      <c r="E74" s="1" t="s">
        <v>423</v>
      </c>
      <c r="G74" s="3">
        <v>16</v>
      </c>
      <c r="I74" s="3">
        <v>0</v>
      </c>
      <c r="K74" s="3">
        <v>0</v>
      </c>
      <c r="M74" s="3">
        <v>0</v>
      </c>
      <c r="O74" s="3">
        <v>35739805</v>
      </c>
      <c r="Q74" s="1">
        <v>0</v>
      </c>
      <c r="S74" s="3">
        <v>35739805</v>
      </c>
    </row>
    <row r="75" spans="1:19">
      <c r="A75" s="1" t="s">
        <v>424</v>
      </c>
      <c r="C75" s="1" t="s">
        <v>565</v>
      </c>
      <c r="E75" s="1" t="s">
        <v>423</v>
      </c>
      <c r="G75" s="3">
        <v>16</v>
      </c>
      <c r="I75" s="3">
        <v>0</v>
      </c>
      <c r="K75" s="3">
        <v>0</v>
      </c>
      <c r="M75" s="3">
        <v>0</v>
      </c>
      <c r="O75" s="3">
        <v>35470857771</v>
      </c>
      <c r="Q75" s="1">
        <v>0</v>
      </c>
      <c r="S75" s="3">
        <v>35470857771</v>
      </c>
    </row>
    <row r="76" spans="1:19">
      <c r="A76" s="1" t="s">
        <v>213</v>
      </c>
      <c r="C76" s="1" t="s">
        <v>565</v>
      </c>
      <c r="E76" s="1" t="s">
        <v>215</v>
      </c>
      <c r="G76" s="3">
        <v>16</v>
      </c>
      <c r="I76" s="3">
        <v>12728431051</v>
      </c>
      <c r="K76" s="3">
        <v>0</v>
      </c>
      <c r="M76" s="3">
        <v>12728431051</v>
      </c>
      <c r="O76" s="3">
        <v>139208380825</v>
      </c>
      <c r="Q76" s="1">
        <v>0</v>
      </c>
      <c r="S76" s="3">
        <v>139208380825</v>
      </c>
    </row>
    <row r="77" spans="1:19">
      <c r="A77" s="1" t="s">
        <v>32</v>
      </c>
      <c r="C77" s="1" t="s">
        <v>565</v>
      </c>
      <c r="G77" s="3"/>
      <c r="I77" s="3">
        <v>252619000000</v>
      </c>
      <c r="K77" s="3">
        <v>0</v>
      </c>
      <c r="M77" s="3">
        <v>252619000000</v>
      </c>
      <c r="O77" s="3">
        <v>252619000000</v>
      </c>
      <c r="Q77" s="1">
        <v>0</v>
      </c>
      <c r="S77" s="3">
        <v>252619000000</v>
      </c>
    </row>
    <row r="78" spans="1:19">
      <c r="A78" s="1" t="s">
        <v>345</v>
      </c>
      <c r="C78" s="3">
        <v>1</v>
      </c>
      <c r="E78" s="1" t="s">
        <v>384</v>
      </c>
      <c r="G78" s="3">
        <v>0</v>
      </c>
      <c r="I78" s="3">
        <v>2515192</v>
      </c>
      <c r="K78" s="3">
        <v>0</v>
      </c>
      <c r="M78" s="3">
        <v>2515192</v>
      </c>
      <c r="O78" s="3">
        <v>24109155106</v>
      </c>
      <c r="Q78" s="3">
        <v>0</v>
      </c>
      <c r="S78" s="3">
        <v>24109155106</v>
      </c>
    </row>
    <row r="79" spans="1:19">
      <c r="A79" s="1" t="s">
        <v>349</v>
      </c>
      <c r="C79" s="3">
        <v>1</v>
      </c>
      <c r="E79" s="1" t="s">
        <v>384</v>
      </c>
      <c r="G79" s="3">
        <v>0</v>
      </c>
      <c r="I79" s="3">
        <v>49821499</v>
      </c>
      <c r="K79" s="3">
        <v>0</v>
      </c>
      <c r="M79" s="3">
        <v>49821499</v>
      </c>
      <c r="O79" s="3">
        <v>15563777274</v>
      </c>
      <c r="Q79" s="3">
        <v>0</v>
      </c>
      <c r="S79" s="3">
        <v>15563777274</v>
      </c>
    </row>
    <row r="80" spans="1:19">
      <c r="A80" s="1" t="s">
        <v>352</v>
      </c>
      <c r="C80" s="3">
        <v>17</v>
      </c>
      <c r="E80" s="1" t="s">
        <v>384</v>
      </c>
      <c r="G80" s="3">
        <v>0</v>
      </c>
      <c r="I80" s="3">
        <v>10168856336</v>
      </c>
      <c r="K80" s="3">
        <v>0</v>
      </c>
      <c r="M80" s="3">
        <v>10168856336</v>
      </c>
      <c r="O80" s="3">
        <v>210832785637</v>
      </c>
      <c r="Q80" s="3">
        <v>0</v>
      </c>
      <c r="S80" s="3">
        <v>210832785637</v>
      </c>
    </row>
    <row r="81" spans="1:19">
      <c r="A81" s="1" t="s">
        <v>352</v>
      </c>
      <c r="C81" s="3">
        <v>13</v>
      </c>
      <c r="E81" s="1" t="s">
        <v>384</v>
      </c>
      <c r="G81" s="3">
        <v>24</v>
      </c>
      <c r="I81" s="3">
        <v>20988117698</v>
      </c>
      <c r="K81" s="3">
        <v>0</v>
      </c>
      <c r="M81" s="3">
        <v>20988117698</v>
      </c>
      <c r="O81" s="3">
        <v>236088114257</v>
      </c>
      <c r="Q81" s="3">
        <v>109026125</v>
      </c>
      <c r="S81" s="3">
        <v>235979088132</v>
      </c>
    </row>
    <row r="82" spans="1:19">
      <c r="A82" s="1" t="s">
        <v>352</v>
      </c>
      <c r="C82" s="3">
        <v>13</v>
      </c>
      <c r="E82" s="1" t="s">
        <v>384</v>
      </c>
      <c r="G82" s="3">
        <v>24</v>
      </c>
      <c r="I82" s="3">
        <v>61150684931</v>
      </c>
      <c r="K82" s="3">
        <v>0</v>
      </c>
      <c r="M82" s="3">
        <v>61150684931</v>
      </c>
      <c r="O82" s="3">
        <v>687863013683</v>
      </c>
      <c r="Q82" s="3">
        <v>317656988</v>
      </c>
      <c r="S82" s="3">
        <v>687545356695</v>
      </c>
    </row>
    <row r="83" spans="1:19">
      <c r="A83" s="1" t="s">
        <v>359</v>
      </c>
      <c r="C83" s="3">
        <v>1</v>
      </c>
      <c r="E83" s="1" t="s">
        <v>384</v>
      </c>
      <c r="G83" s="3">
        <v>18</v>
      </c>
      <c r="I83" s="3">
        <v>29589041070</v>
      </c>
      <c r="K83" s="3">
        <v>14584663</v>
      </c>
      <c r="M83" s="3">
        <v>29574456407</v>
      </c>
      <c r="O83" s="3">
        <v>29589041070</v>
      </c>
      <c r="Q83" s="3">
        <v>14584663</v>
      </c>
      <c r="S83" s="3">
        <v>29574456407</v>
      </c>
    </row>
    <row r="84" spans="1:19">
      <c r="A84" s="1" t="s">
        <v>362</v>
      </c>
      <c r="C84" s="3">
        <v>1</v>
      </c>
      <c r="E84" s="1" t="s">
        <v>384</v>
      </c>
      <c r="G84" s="3">
        <v>18</v>
      </c>
      <c r="I84" s="3">
        <v>25643835594</v>
      </c>
      <c r="K84" s="3">
        <v>12640042</v>
      </c>
      <c r="M84" s="3">
        <v>25631195552</v>
      </c>
      <c r="O84" s="3">
        <v>25643835594</v>
      </c>
      <c r="Q84" s="3">
        <v>12640042</v>
      </c>
      <c r="S84" s="3">
        <v>25631195552</v>
      </c>
    </row>
    <row r="85" spans="1:19">
      <c r="A85" s="1" t="s">
        <v>359</v>
      </c>
      <c r="C85" s="3">
        <v>1</v>
      </c>
      <c r="E85" s="1" t="s">
        <v>384</v>
      </c>
      <c r="G85" s="3">
        <v>18</v>
      </c>
      <c r="I85" s="3">
        <v>34027397242</v>
      </c>
      <c r="K85" s="3">
        <v>16772363</v>
      </c>
      <c r="M85" s="3">
        <v>34010624879</v>
      </c>
      <c r="O85" s="3">
        <v>34027397242</v>
      </c>
      <c r="Q85" s="3">
        <v>16772363</v>
      </c>
      <c r="S85" s="3">
        <v>34010624879</v>
      </c>
    </row>
    <row r="86" spans="1:19">
      <c r="A86" s="1" t="s">
        <v>362</v>
      </c>
      <c r="C86" s="3">
        <v>1</v>
      </c>
      <c r="E86" s="1" t="s">
        <v>384</v>
      </c>
      <c r="G86" s="3">
        <v>18</v>
      </c>
      <c r="I86" s="3">
        <v>28109589026</v>
      </c>
      <c r="K86" s="3">
        <v>13855430</v>
      </c>
      <c r="M86" s="3">
        <v>28095733596</v>
      </c>
      <c r="O86" s="3">
        <v>28109589026</v>
      </c>
      <c r="Q86" s="3">
        <v>13855430</v>
      </c>
      <c r="S86" s="3">
        <v>28095733596</v>
      </c>
    </row>
    <row r="87" spans="1:19">
      <c r="A87" s="1" t="s">
        <v>369</v>
      </c>
      <c r="C87" s="3">
        <v>1</v>
      </c>
      <c r="E87" s="1" t="s">
        <v>384</v>
      </c>
      <c r="G87" s="3">
        <v>18</v>
      </c>
      <c r="I87" s="3">
        <v>35506849302</v>
      </c>
      <c r="K87" s="3">
        <v>17501596</v>
      </c>
      <c r="M87" s="3">
        <v>35489347706</v>
      </c>
      <c r="O87" s="3">
        <v>35506849302</v>
      </c>
      <c r="Q87" s="3">
        <v>17501596</v>
      </c>
      <c r="S87" s="3">
        <v>35489347706</v>
      </c>
    </row>
    <row r="88" spans="1:19">
      <c r="A88" s="1" t="s">
        <v>372</v>
      </c>
      <c r="C88" s="3">
        <v>1</v>
      </c>
      <c r="E88" s="1" t="s">
        <v>384</v>
      </c>
      <c r="G88" s="3">
        <v>18</v>
      </c>
      <c r="I88" s="3">
        <v>3945205478</v>
      </c>
      <c r="K88" s="3">
        <v>1944622</v>
      </c>
      <c r="M88" s="3">
        <v>3943260856</v>
      </c>
      <c r="O88" s="3">
        <v>3945205478</v>
      </c>
      <c r="Q88" s="3">
        <v>1944622</v>
      </c>
      <c r="S88" s="3">
        <v>3943260856</v>
      </c>
    </row>
    <row r="89" spans="1:19" ht="22.5" thickBot="1">
      <c r="I89" s="4">
        <f>SUM(I8:I88)</f>
        <v>2831426649876</v>
      </c>
      <c r="K89" s="4">
        <f>SUM(K8:K88)</f>
        <v>77298716</v>
      </c>
      <c r="M89" s="4">
        <f>SUM(M8:M88)</f>
        <v>2831349351160</v>
      </c>
      <c r="O89" s="4">
        <f>SUM(O8:O88)</f>
        <v>21877540365634</v>
      </c>
      <c r="Q89" s="4">
        <f>SUM(Q8:Q88)</f>
        <v>503981829</v>
      </c>
      <c r="S89" s="4">
        <f>SUM(S8:S88)</f>
        <v>21877036383805</v>
      </c>
    </row>
    <row r="90" spans="1:19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6"/>
  <sheetViews>
    <sheetView rightToLeft="1" topLeftCell="B13" workbookViewId="0">
      <selection activeCell="O26" sqref="O26"/>
    </sheetView>
  </sheetViews>
  <sheetFormatPr defaultRowHeight="21.75"/>
  <cols>
    <col min="1" max="1" width="33.28515625" style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2.5">
      <c r="A3" s="13" t="s">
        <v>375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2.5">
      <c r="A6" s="13" t="s">
        <v>3</v>
      </c>
      <c r="C6" s="15" t="s">
        <v>425</v>
      </c>
      <c r="D6" s="15" t="s">
        <v>425</v>
      </c>
      <c r="E6" s="15" t="s">
        <v>425</v>
      </c>
      <c r="F6" s="15" t="s">
        <v>425</v>
      </c>
      <c r="G6" s="15" t="s">
        <v>425</v>
      </c>
      <c r="I6" s="15" t="s">
        <v>377</v>
      </c>
      <c r="J6" s="15" t="s">
        <v>377</v>
      </c>
      <c r="K6" s="15" t="s">
        <v>377</v>
      </c>
      <c r="L6" s="15" t="s">
        <v>377</v>
      </c>
      <c r="M6" s="15" t="s">
        <v>377</v>
      </c>
      <c r="O6" s="15" t="s">
        <v>378</v>
      </c>
      <c r="P6" s="15" t="s">
        <v>378</v>
      </c>
      <c r="Q6" s="15" t="s">
        <v>378</v>
      </c>
      <c r="R6" s="15" t="s">
        <v>378</v>
      </c>
      <c r="S6" s="15" t="s">
        <v>378</v>
      </c>
    </row>
    <row r="7" spans="1:19" ht="22.5">
      <c r="A7" s="15" t="s">
        <v>3</v>
      </c>
      <c r="C7" s="16" t="s">
        <v>426</v>
      </c>
      <c r="E7" s="16" t="s">
        <v>427</v>
      </c>
      <c r="G7" s="16" t="s">
        <v>428</v>
      </c>
      <c r="I7" s="16" t="s">
        <v>429</v>
      </c>
      <c r="K7" s="16" t="s">
        <v>382</v>
      </c>
      <c r="M7" s="16" t="s">
        <v>430</v>
      </c>
      <c r="O7" s="16" t="s">
        <v>429</v>
      </c>
      <c r="Q7" s="16" t="s">
        <v>382</v>
      </c>
      <c r="S7" s="16" t="s">
        <v>430</v>
      </c>
    </row>
    <row r="8" spans="1:19">
      <c r="A8" s="1" t="s">
        <v>431</v>
      </c>
      <c r="C8" s="1" t="s">
        <v>432</v>
      </c>
      <c r="E8" s="3">
        <v>1081281</v>
      </c>
      <c r="G8" s="3">
        <v>530</v>
      </c>
      <c r="I8" s="3">
        <v>0</v>
      </c>
      <c r="K8" s="3">
        <v>0</v>
      </c>
      <c r="M8" s="3">
        <v>0</v>
      </c>
      <c r="O8" s="3">
        <v>573078930</v>
      </c>
      <c r="Q8" s="3">
        <v>53392447</v>
      </c>
      <c r="S8" s="3">
        <v>519686483</v>
      </c>
    </row>
    <row r="9" spans="1:19">
      <c r="A9" s="1" t="s">
        <v>433</v>
      </c>
      <c r="C9" s="1" t="s">
        <v>434</v>
      </c>
      <c r="E9" s="3">
        <v>42633978</v>
      </c>
      <c r="G9" s="3">
        <v>2350</v>
      </c>
      <c r="I9" s="3">
        <v>0</v>
      </c>
      <c r="K9" s="3">
        <v>0</v>
      </c>
      <c r="M9" s="3">
        <v>0</v>
      </c>
      <c r="O9" s="3">
        <v>100189848300</v>
      </c>
      <c r="Q9" s="3">
        <v>0</v>
      </c>
      <c r="S9" s="3">
        <v>100189848300</v>
      </c>
    </row>
    <row r="10" spans="1:19">
      <c r="A10" s="1" t="s">
        <v>435</v>
      </c>
      <c r="C10" s="1" t="s">
        <v>436</v>
      </c>
      <c r="E10" s="3">
        <v>4724004</v>
      </c>
      <c r="G10" s="3">
        <v>5000</v>
      </c>
      <c r="I10" s="3">
        <v>0</v>
      </c>
      <c r="K10" s="3">
        <v>0</v>
      </c>
      <c r="M10" s="3">
        <v>0</v>
      </c>
      <c r="O10" s="3">
        <v>23620020000</v>
      </c>
      <c r="Q10" s="3">
        <v>0</v>
      </c>
      <c r="S10" s="3">
        <v>23620020000</v>
      </c>
    </row>
    <row r="11" spans="1:19">
      <c r="A11" s="1" t="s">
        <v>31</v>
      </c>
      <c r="C11" s="1" t="s">
        <v>437</v>
      </c>
      <c r="E11" s="3">
        <v>496461</v>
      </c>
      <c r="G11" s="3">
        <v>500</v>
      </c>
      <c r="I11" s="3">
        <v>0</v>
      </c>
      <c r="K11" s="3">
        <v>0</v>
      </c>
      <c r="M11" s="3">
        <v>0</v>
      </c>
      <c r="O11" s="3">
        <v>248230500</v>
      </c>
      <c r="Q11" s="3">
        <v>0</v>
      </c>
      <c r="S11" s="3">
        <v>248230500</v>
      </c>
    </row>
    <row r="12" spans="1:19">
      <c r="A12" s="1" t="s">
        <v>438</v>
      </c>
      <c r="C12" s="1" t="s">
        <v>439</v>
      </c>
      <c r="E12" s="3">
        <v>1312886</v>
      </c>
      <c r="G12" s="3">
        <v>3370</v>
      </c>
      <c r="I12" s="3">
        <v>0</v>
      </c>
      <c r="K12" s="3">
        <v>0</v>
      </c>
      <c r="M12" s="3">
        <v>0</v>
      </c>
      <c r="O12" s="3">
        <v>4424425820</v>
      </c>
      <c r="Q12" s="3">
        <v>0</v>
      </c>
      <c r="S12" s="3">
        <v>4424425820</v>
      </c>
    </row>
    <row r="13" spans="1:19">
      <c r="A13" s="1" t="s">
        <v>21</v>
      </c>
      <c r="C13" s="1" t="s">
        <v>440</v>
      </c>
      <c r="E13" s="3">
        <v>1813499</v>
      </c>
      <c r="G13" s="3">
        <v>2400</v>
      </c>
      <c r="I13" s="3">
        <v>0</v>
      </c>
      <c r="K13" s="3">
        <v>0</v>
      </c>
      <c r="M13" s="3">
        <v>0</v>
      </c>
      <c r="O13" s="3">
        <v>4352397600</v>
      </c>
      <c r="Q13" s="3">
        <v>0</v>
      </c>
      <c r="S13" s="3">
        <v>4352397600</v>
      </c>
    </row>
    <row r="14" spans="1:19">
      <c r="A14" s="1" t="s">
        <v>17</v>
      </c>
      <c r="C14" s="1" t="s">
        <v>432</v>
      </c>
      <c r="E14" s="3">
        <v>1518000</v>
      </c>
      <c r="G14" s="3">
        <v>130</v>
      </c>
      <c r="I14" s="3">
        <v>0</v>
      </c>
      <c r="K14" s="3">
        <v>0</v>
      </c>
      <c r="M14" s="3">
        <v>0</v>
      </c>
      <c r="O14" s="3">
        <v>197340000</v>
      </c>
      <c r="Q14" s="3">
        <v>0</v>
      </c>
      <c r="S14" s="3">
        <v>197340000</v>
      </c>
    </row>
    <row r="15" spans="1:19">
      <c r="A15" s="1" t="s">
        <v>16</v>
      </c>
      <c r="C15" s="1" t="s">
        <v>432</v>
      </c>
      <c r="E15" s="3">
        <v>1135000</v>
      </c>
      <c r="G15" s="3">
        <v>3</v>
      </c>
      <c r="I15" s="3">
        <v>0</v>
      </c>
      <c r="K15" s="3">
        <v>0</v>
      </c>
      <c r="M15" s="3">
        <v>0</v>
      </c>
      <c r="O15" s="3">
        <v>3405000</v>
      </c>
      <c r="Q15" s="3">
        <v>0</v>
      </c>
      <c r="S15" s="3">
        <v>3405000</v>
      </c>
    </row>
    <row r="16" spans="1:19">
      <c r="A16" s="1" t="s">
        <v>18</v>
      </c>
      <c r="C16" s="1" t="s">
        <v>441</v>
      </c>
      <c r="E16" s="3">
        <v>1306000</v>
      </c>
      <c r="G16" s="3">
        <v>2000</v>
      </c>
      <c r="I16" s="3">
        <v>0</v>
      </c>
      <c r="K16" s="3">
        <v>0</v>
      </c>
      <c r="M16" s="3">
        <v>0</v>
      </c>
      <c r="O16" s="3">
        <v>2612000000</v>
      </c>
      <c r="Q16" s="3">
        <v>0</v>
      </c>
      <c r="S16" s="3">
        <v>2612000000</v>
      </c>
    </row>
    <row r="17" spans="1:19">
      <c r="A17" s="1" t="s">
        <v>442</v>
      </c>
      <c r="C17" s="1" t="s">
        <v>443</v>
      </c>
      <c r="E17" s="3">
        <v>16214223</v>
      </c>
      <c r="G17" s="3">
        <v>5100</v>
      </c>
      <c r="I17" s="3">
        <v>0</v>
      </c>
      <c r="K17" s="3">
        <v>0</v>
      </c>
      <c r="M17" s="3">
        <v>0</v>
      </c>
      <c r="O17" s="3">
        <v>82692537300</v>
      </c>
      <c r="Q17" s="3">
        <v>0</v>
      </c>
      <c r="S17" s="3">
        <v>82692537300</v>
      </c>
    </row>
    <row r="18" spans="1:19">
      <c r="A18" s="1" t="s">
        <v>444</v>
      </c>
      <c r="C18" s="1" t="s">
        <v>64</v>
      </c>
      <c r="E18" s="3">
        <v>1048429</v>
      </c>
      <c r="G18" s="3">
        <v>23500</v>
      </c>
      <c r="I18" s="3">
        <v>0</v>
      </c>
      <c r="K18" s="3">
        <v>0</v>
      </c>
      <c r="M18" s="3">
        <v>0</v>
      </c>
      <c r="O18" s="3">
        <v>24638081500</v>
      </c>
      <c r="Q18" s="3">
        <v>0</v>
      </c>
      <c r="S18" s="3">
        <v>24638081500</v>
      </c>
    </row>
    <row r="19" spans="1:19">
      <c r="A19" s="1" t="s">
        <v>445</v>
      </c>
      <c r="C19" s="1" t="s">
        <v>446</v>
      </c>
      <c r="E19" s="3">
        <v>30040811</v>
      </c>
      <c r="G19" s="3">
        <v>400</v>
      </c>
      <c r="I19" s="3">
        <v>0</v>
      </c>
      <c r="K19" s="3">
        <v>0</v>
      </c>
      <c r="M19" s="3">
        <v>0</v>
      </c>
      <c r="O19" s="3">
        <v>12016324400</v>
      </c>
      <c r="Q19" s="3">
        <v>0</v>
      </c>
      <c r="S19" s="3">
        <v>12016324400</v>
      </c>
    </row>
    <row r="20" spans="1:19">
      <c r="A20" s="1" t="s">
        <v>22</v>
      </c>
      <c r="C20" s="1" t="s">
        <v>440</v>
      </c>
      <c r="E20" s="3">
        <v>240000</v>
      </c>
      <c r="G20" s="3">
        <v>6830</v>
      </c>
      <c r="I20" s="3">
        <v>0</v>
      </c>
      <c r="K20" s="3">
        <v>0</v>
      </c>
      <c r="M20" s="3">
        <v>0</v>
      </c>
      <c r="O20" s="3">
        <v>1639200950</v>
      </c>
      <c r="Q20" s="3">
        <v>0</v>
      </c>
      <c r="S20" s="3">
        <v>1639200950</v>
      </c>
    </row>
    <row r="21" spans="1:19">
      <c r="A21" s="1" t="s">
        <v>33</v>
      </c>
      <c r="C21" s="1" t="s">
        <v>447</v>
      </c>
      <c r="E21" s="3">
        <v>10612031</v>
      </c>
      <c r="G21" s="3">
        <v>4290</v>
      </c>
      <c r="I21" s="3">
        <v>0</v>
      </c>
      <c r="K21" s="3">
        <v>0</v>
      </c>
      <c r="M21" s="3">
        <v>0</v>
      </c>
      <c r="O21" s="3">
        <v>45525612990</v>
      </c>
      <c r="Q21" s="3">
        <v>1536602424</v>
      </c>
      <c r="S21" s="3">
        <v>43989010566</v>
      </c>
    </row>
    <row r="22" spans="1:19">
      <c r="A22" s="1" t="s">
        <v>448</v>
      </c>
      <c r="C22" s="1" t="s">
        <v>449</v>
      </c>
      <c r="E22" s="3">
        <v>12547587</v>
      </c>
      <c r="G22" s="3">
        <v>6000</v>
      </c>
      <c r="I22" s="3">
        <v>0</v>
      </c>
      <c r="K22" s="3">
        <v>0</v>
      </c>
      <c r="M22" s="3">
        <v>0</v>
      </c>
      <c r="O22" s="3">
        <v>75285522000</v>
      </c>
      <c r="Q22" s="3">
        <v>0</v>
      </c>
      <c r="S22" s="3">
        <v>75285522000</v>
      </c>
    </row>
    <row r="23" spans="1:19">
      <c r="A23" s="1" t="s">
        <v>450</v>
      </c>
      <c r="C23" s="1" t="s">
        <v>451</v>
      </c>
      <c r="E23" s="3">
        <v>2002500</v>
      </c>
      <c r="G23" s="3">
        <v>7560</v>
      </c>
      <c r="I23" s="3">
        <v>0</v>
      </c>
      <c r="K23" s="3">
        <v>0</v>
      </c>
      <c r="M23" s="3">
        <v>0</v>
      </c>
      <c r="O23" s="3">
        <v>15138900000</v>
      </c>
      <c r="Q23" s="3">
        <v>0</v>
      </c>
      <c r="S23" s="3">
        <v>15138900000</v>
      </c>
    </row>
    <row r="24" spans="1:19">
      <c r="A24" s="1" t="s">
        <v>19</v>
      </c>
      <c r="C24" s="1" t="s">
        <v>452</v>
      </c>
      <c r="E24" s="3">
        <v>1808354019</v>
      </c>
      <c r="G24" s="3">
        <v>135</v>
      </c>
      <c r="I24" s="3">
        <v>0</v>
      </c>
      <c r="K24" s="3">
        <v>0</v>
      </c>
      <c r="M24" s="3">
        <v>0</v>
      </c>
      <c r="O24" s="3">
        <v>244127792565</v>
      </c>
      <c r="Q24" s="3">
        <v>0</v>
      </c>
      <c r="S24" s="3">
        <v>244127792565</v>
      </c>
    </row>
    <row r="25" spans="1:19">
      <c r="A25" s="1" t="s">
        <v>15</v>
      </c>
      <c r="C25" s="1" t="s">
        <v>453</v>
      </c>
      <c r="E25" s="3">
        <v>19939745</v>
      </c>
      <c r="G25" s="3">
        <v>900</v>
      </c>
      <c r="I25" s="3">
        <v>0</v>
      </c>
      <c r="K25" s="3">
        <v>0</v>
      </c>
      <c r="M25" s="3">
        <v>0</v>
      </c>
      <c r="O25" s="3">
        <v>17945770500</v>
      </c>
      <c r="Q25" s="3">
        <v>1651725146</v>
      </c>
      <c r="S25" s="3">
        <v>16294045354</v>
      </c>
    </row>
    <row r="26" spans="1:19">
      <c r="A26" s="1" t="s">
        <v>563</v>
      </c>
      <c r="E26" s="3"/>
      <c r="G26" s="3"/>
      <c r="I26" s="3">
        <v>1268890000</v>
      </c>
      <c r="K26" s="3">
        <v>0</v>
      </c>
      <c r="M26" s="3">
        <v>1268890000</v>
      </c>
      <c r="O26" s="3">
        <v>25978914000</v>
      </c>
      <c r="Q26" s="3">
        <v>0</v>
      </c>
      <c r="S26" s="3">
        <f>O26</f>
        <v>25978914000</v>
      </c>
    </row>
    <row r="27" spans="1:19" ht="22.5" thickBot="1">
      <c r="I27" s="4">
        <f>SUM(I8:I26)</f>
        <v>1268890000</v>
      </c>
      <c r="K27" s="4">
        <f>SUM(K8:K26)</f>
        <v>0</v>
      </c>
      <c r="M27" s="4">
        <f>SUM(M8:M26)</f>
        <v>1268890000</v>
      </c>
      <c r="O27" s="4">
        <f>SUM(O8:O26)</f>
        <v>681209402355</v>
      </c>
      <c r="Q27" s="4">
        <f>SUM(Q8:Q26)</f>
        <v>3241720017</v>
      </c>
      <c r="S27" s="4">
        <f>SUM(S8:S25)</f>
        <v>651988768338</v>
      </c>
    </row>
    <row r="28" spans="1:19" ht="22.5" thickTop="1"/>
    <row r="29" spans="1:19" ht="22.5">
      <c r="E29" s="2"/>
    </row>
    <row r="30" spans="1:19" ht="22.5">
      <c r="E30" s="2"/>
    </row>
    <row r="31" spans="1:19" ht="22.5">
      <c r="E31" s="2"/>
    </row>
    <row r="32" spans="1:19" ht="22.5">
      <c r="E32" s="2"/>
    </row>
    <row r="33" spans="5:5" ht="22.5">
      <c r="E33" s="2"/>
    </row>
    <row r="34" spans="5:5" ht="22.5">
      <c r="E34" s="2"/>
    </row>
    <row r="35" spans="5:5" ht="22.5">
      <c r="E35" s="2"/>
    </row>
    <row r="36" spans="5:5" ht="22.5">
      <c r="E36" s="2"/>
    </row>
    <row r="37" spans="5:5" ht="22.5">
      <c r="E37" s="2"/>
    </row>
    <row r="38" spans="5:5" ht="22.5">
      <c r="E38" s="2"/>
    </row>
    <row r="39" spans="5:5" ht="22.5">
      <c r="E39" s="2"/>
    </row>
    <row r="40" spans="5:5" ht="22.5">
      <c r="E40" s="2"/>
    </row>
    <row r="41" spans="5:5" ht="22.5">
      <c r="E41" s="2"/>
    </row>
    <row r="42" spans="5:5" ht="22.5">
      <c r="E42" s="2"/>
    </row>
    <row r="43" spans="5:5" ht="22.5">
      <c r="E43" s="2"/>
    </row>
    <row r="44" spans="5:5" ht="22.5">
      <c r="E44" s="2"/>
    </row>
    <row r="45" spans="5:5" ht="22.5">
      <c r="E45" s="2"/>
    </row>
    <row r="46" spans="5:5" ht="22.5">
      <c r="E46" s="2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2023-09-26T13:01:56Z</dcterms:created>
  <dcterms:modified xsi:type="dcterms:W3CDTF">2023-10-02T11:40:37Z</dcterms:modified>
</cp:coreProperties>
</file>