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A4DA989D-388F-48C3-98FB-0E154588F543}" xr6:coauthVersionLast="47" xr6:coauthVersionMax="47" xr10:uidLastSave="{00000000-0000-0000-0000-000000000000}"/>
  <bookViews>
    <workbookView xWindow="-120" yWindow="-120" windowWidth="29040" windowHeight="15840" firstSheet="8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C9" i="15"/>
  <c r="C8" i="15"/>
  <c r="K67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8" i="13"/>
  <c r="G6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8" i="13"/>
  <c r="Q15" i="12"/>
  <c r="Q17" i="12"/>
  <c r="Q43" i="12"/>
  <c r="Q104" i="12"/>
  <c r="O107" i="12"/>
  <c r="M107" i="12"/>
  <c r="K9" i="12"/>
  <c r="Q9" i="12" s="1"/>
  <c r="K10" i="12"/>
  <c r="Q10" i="12" s="1"/>
  <c r="K11" i="12"/>
  <c r="Q11" i="12" s="1"/>
  <c r="K12" i="12"/>
  <c r="Q12" i="12" s="1"/>
  <c r="K13" i="12"/>
  <c r="Q13" i="12" s="1"/>
  <c r="K14" i="12"/>
  <c r="Q14" i="12" s="1"/>
  <c r="K16" i="12"/>
  <c r="Q16" i="12" s="1"/>
  <c r="K18" i="12"/>
  <c r="Q18" i="12" s="1"/>
  <c r="K19" i="12"/>
  <c r="Q19" i="12" s="1"/>
  <c r="K20" i="12"/>
  <c r="Q20" i="12" s="1"/>
  <c r="K21" i="12"/>
  <c r="Q21" i="12" s="1"/>
  <c r="K22" i="12"/>
  <c r="Q22" i="12" s="1"/>
  <c r="K23" i="12"/>
  <c r="Q23" i="12" s="1"/>
  <c r="K24" i="12"/>
  <c r="Q24" i="12" s="1"/>
  <c r="K25" i="12"/>
  <c r="Q25" i="12" s="1"/>
  <c r="K26" i="12"/>
  <c r="Q26" i="12" s="1"/>
  <c r="K27" i="12"/>
  <c r="Q27" i="12" s="1"/>
  <c r="K28" i="12"/>
  <c r="Q28" i="12" s="1"/>
  <c r="K29" i="12"/>
  <c r="Q29" i="12" s="1"/>
  <c r="K30" i="12"/>
  <c r="Q30" i="12" s="1"/>
  <c r="K31" i="12"/>
  <c r="Q31" i="12" s="1"/>
  <c r="K32" i="12"/>
  <c r="Q32" i="12" s="1"/>
  <c r="K33" i="12"/>
  <c r="Q33" i="12" s="1"/>
  <c r="K34" i="12"/>
  <c r="Q34" i="12" s="1"/>
  <c r="K35" i="12"/>
  <c r="Q35" i="12" s="1"/>
  <c r="K36" i="12"/>
  <c r="Q36" i="12" s="1"/>
  <c r="K37" i="12"/>
  <c r="Q37" i="12" s="1"/>
  <c r="K38" i="12"/>
  <c r="Q38" i="12" s="1"/>
  <c r="K39" i="12"/>
  <c r="Q39" i="12" s="1"/>
  <c r="K40" i="12"/>
  <c r="Q40" i="12" s="1"/>
  <c r="K41" i="12"/>
  <c r="Q41" i="12" s="1"/>
  <c r="K42" i="12"/>
  <c r="Q42" i="12" s="1"/>
  <c r="K44" i="12"/>
  <c r="Q44" i="12" s="1"/>
  <c r="K45" i="12"/>
  <c r="Q45" i="12" s="1"/>
  <c r="K46" i="12"/>
  <c r="Q46" i="12" s="1"/>
  <c r="K47" i="12"/>
  <c r="Q47" i="12" s="1"/>
  <c r="K48" i="12"/>
  <c r="Q48" i="12" s="1"/>
  <c r="K49" i="12"/>
  <c r="Q49" i="12" s="1"/>
  <c r="K50" i="12"/>
  <c r="Q50" i="12" s="1"/>
  <c r="K51" i="12"/>
  <c r="Q51" i="12" s="1"/>
  <c r="K52" i="12"/>
  <c r="Q52" i="12" s="1"/>
  <c r="K53" i="12"/>
  <c r="Q53" i="12" s="1"/>
  <c r="K54" i="12"/>
  <c r="Q54" i="12" s="1"/>
  <c r="K55" i="12"/>
  <c r="Q55" i="12" s="1"/>
  <c r="K56" i="12"/>
  <c r="Q56" i="12" s="1"/>
  <c r="K57" i="12"/>
  <c r="Q57" i="12" s="1"/>
  <c r="K58" i="12"/>
  <c r="Q58" i="12" s="1"/>
  <c r="K59" i="12"/>
  <c r="Q59" i="12" s="1"/>
  <c r="K60" i="12"/>
  <c r="Q60" i="12" s="1"/>
  <c r="K61" i="12"/>
  <c r="Q61" i="12" s="1"/>
  <c r="K62" i="12"/>
  <c r="Q62" i="12" s="1"/>
  <c r="K63" i="12"/>
  <c r="Q63" i="12" s="1"/>
  <c r="K64" i="12"/>
  <c r="Q64" i="12" s="1"/>
  <c r="K65" i="12"/>
  <c r="Q65" i="12" s="1"/>
  <c r="K66" i="12"/>
  <c r="Q66" i="12" s="1"/>
  <c r="K67" i="12"/>
  <c r="Q67" i="12" s="1"/>
  <c r="K68" i="12"/>
  <c r="Q68" i="12" s="1"/>
  <c r="K69" i="12"/>
  <c r="Q69" i="12" s="1"/>
  <c r="K70" i="12"/>
  <c r="Q70" i="12" s="1"/>
  <c r="K71" i="12"/>
  <c r="Q71" i="12" s="1"/>
  <c r="K72" i="12"/>
  <c r="Q72" i="12" s="1"/>
  <c r="K73" i="12"/>
  <c r="Q73" i="12" s="1"/>
  <c r="K74" i="12"/>
  <c r="Q74" i="12" s="1"/>
  <c r="K75" i="12"/>
  <c r="Q75" i="12" s="1"/>
  <c r="K76" i="12"/>
  <c r="Q76" i="12" s="1"/>
  <c r="K77" i="12"/>
  <c r="Q77" i="12" s="1"/>
  <c r="K78" i="12"/>
  <c r="Q78" i="12" s="1"/>
  <c r="K79" i="12"/>
  <c r="Q79" i="12" s="1"/>
  <c r="K80" i="12"/>
  <c r="Q80" i="12" s="1"/>
  <c r="K81" i="12"/>
  <c r="Q81" i="12" s="1"/>
  <c r="K82" i="12"/>
  <c r="Q82" i="12" s="1"/>
  <c r="K83" i="12"/>
  <c r="Q83" i="12" s="1"/>
  <c r="K84" i="12"/>
  <c r="Q84" i="12" s="1"/>
  <c r="K85" i="12"/>
  <c r="Q85" i="12" s="1"/>
  <c r="K86" i="12"/>
  <c r="Q86" i="12" s="1"/>
  <c r="K87" i="12"/>
  <c r="Q87" i="12" s="1"/>
  <c r="K88" i="12"/>
  <c r="Q88" i="12" s="1"/>
  <c r="K89" i="12"/>
  <c r="Q89" i="12" s="1"/>
  <c r="K90" i="12"/>
  <c r="Q90" i="12" s="1"/>
  <c r="K91" i="12"/>
  <c r="Q91" i="12" s="1"/>
  <c r="K92" i="12"/>
  <c r="Q92" i="12" s="1"/>
  <c r="K93" i="12"/>
  <c r="Q93" i="12" s="1"/>
  <c r="K94" i="12"/>
  <c r="Q94" i="12" s="1"/>
  <c r="K95" i="12"/>
  <c r="Q95" i="12" s="1"/>
  <c r="K96" i="12"/>
  <c r="Q96" i="12" s="1"/>
  <c r="K97" i="12"/>
  <c r="Q97" i="12" s="1"/>
  <c r="K98" i="12"/>
  <c r="Q98" i="12" s="1"/>
  <c r="K99" i="12"/>
  <c r="Q99" i="12" s="1"/>
  <c r="K100" i="12"/>
  <c r="Q100" i="12" s="1"/>
  <c r="K101" i="12"/>
  <c r="Q101" i="12" s="1"/>
  <c r="K102" i="12"/>
  <c r="Q102" i="12" s="1"/>
  <c r="K103" i="12"/>
  <c r="Q103" i="12" s="1"/>
  <c r="K105" i="12"/>
  <c r="Q105" i="12" s="1"/>
  <c r="K106" i="12"/>
  <c r="Q106" i="12" s="1"/>
  <c r="K8" i="12"/>
  <c r="M67" i="7"/>
  <c r="M68" i="7"/>
  <c r="M66" i="7"/>
  <c r="I105" i="12"/>
  <c r="I10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107" i="12" s="1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8" i="12"/>
  <c r="G107" i="12"/>
  <c r="E107" i="12"/>
  <c r="C107" i="12"/>
  <c r="M41" i="11"/>
  <c r="S9" i="11"/>
  <c r="S10" i="11"/>
  <c r="S12" i="11"/>
  <c r="S13" i="11"/>
  <c r="S14" i="11"/>
  <c r="S15" i="11"/>
  <c r="S36" i="11"/>
  <c r="S37" i="11"/>
  <c r="S38" i="11"/>
  <c r="S39" i="11"/>
  <c r="S40" i="11"/>
  <c r="S8" i="11"/>
  <c r="Q41" i="11"/>
  <c r="O11" i="11"/>
  <c r="S11" i="11" s="1"/>
  <c r="O16" i="11"/>
  <c r="S16" i="11" s="1"/>
  <c r="O17" i="11"/>
  <c r="S17" i="11" s="1"/>
  <c r="O18" i="11"/>
  <c r="S18" i="11" s="1"/>
  <c r="O19" i="11"/>
  <c r="S19" i="11" s="1"/>
  <c r="O20" i="11"/>
  <c r="S20" i="11" s="1"/>
  <c r="O21" i="11"/>
  <c r="S21" i="11" s="1"/>
  <c r="O22" i="11"/>
  <c r="S22" i="11" s="1"/>
  <c r="O23" i="11"/>
  <c r="S23" i="11" s="1"/>
  <c r="O24" i="11"/>
  <c r="S24" i="11" s="1"/>
  <c r="O25" i="11"/>
  <c r="S25" i="11" s="1"/>
  <c r="O26" i="11"/>
  <c r="S26" i="11" s="1"/>
  <c r="O27" i="11"/>
  <c r="S27" i="11" s="1"/>
  <c r="O28" i="11"/>
  <c r="S28" i="11" s="1"/>
  <c r="O29" i="11"/>
  <c r="S29" i="11" s="1"/>
  <c r="O30" i="11"/>
  <c r="S30" i="11" s="1"/>
  <c r="O31" i="11"/>
  <c r="S31" i="11" s="1"/>
  <c r="O32" i="11"/>
  <c r="S32" i="11" s="1"/>
  <c r="O33" i="11"/>
  <c r="S33" i="11" s="1"/>
  <c r="O34" i="11"/>
  <c r="S34" i="11" s="1"/>
  <c r="O35" i="11"/>
  <c r="S35" i="11" s="1"/>
  <c r="G41" i="11"/>
  <c r="C41" i="11"/>
  <c r="I36" i="11"/>
  <c r="I37" i="11"/>
  <c r="I38" i="11"/>
  <c r="I39" i="11"/>
  <c r="I40" i="11"/>
  <c r="I9" i="11"/>
  <c r="I10" i="11"/>
  <c r="I12" i="11"/>
  <c r="I13" i="11"/>
  <c r="I14" i="11"/>
  <c r="I15" i="11"/>
  <c r="I8" i="11"/>
  <c r="E11" i="11"/>
  <c r="E16" i="11"/>
  <c r="I16" i="11" s="1"/>
  <c r="E17" i="11"/>
  <c r="I17" i="11" s="1"/>
  <c r="E18" i="11"/>
  <c r="I18" i="11" s="1"/>
  <c r="E19" i="11"/>
  <c r="I19" i="11" s="1"/>
  <c r="E20" i="11"/>
  <c r="I20" i="11" s="1"/>
  <c r="E21" i="11"/>
  <c r="I21" i="11" s="1"/>
  <c r="E22" i="11"/>
  <c r="I22" i="11" s="1"/>
  <c r="E23" i="11"/>
  <c r="I23" i="11" s="1"/>
  <c r="E24" i="11"/>
  <c r="I24" i="11" s="1"/>
  <c r="E25" i="11"/>
  <c r="I25" i="11" s="1"/>
  <c r="E26" i="11"/>
  <c r="I26" i="11" s="1"/>
  <c r="E27" i="11"/>
  <c r="I27" i="11" s="1"/>
  <c r="E28" i="11"/>
  <c r="I28" i="11" s="1"/>
  <c r="E29" i="11"/>
  <c r="I29" i="11" s="1"/>
  <c r="E30" i="11"/>
  <c r="I30" i="11" s="1"/>
  <c r="E31" i="11"/>
  <c r="I31" i="11" s="1"/>
  <c r="E32" i="11"/>
  <c r="I32" i="11" s="1"/>
  <c r="E33" i="11"/>
  <c r="I33" i="11" s="1"/>
  <c r="E34" i="11"/>
  <c r="I34" i="11" s="1"/>
  <c r="E35" i="11"/>
  <c r="I35" i="11" s="1"/>
  <c r="M14" i="8"/>
  <c r="K14" i="8"/>
  <c r="I14" i="8"/>
  <c r="S14" i="8"/>
  <c r="O14" i="8"/>
  <c r="E54" i="10"/>
  <c r="G54" i="10"/>
  <c r="I54" i="10"/>
  <c r="Q54" i="10"/>
  <c r="O54" i="10"/>
  <c r="M54" i="10"/>
  <c r="K107" i="12" l="1"/>
  <c r="Q8" i="12"/>
  <c r="Q107" i="12" s="1"/>
  <c r="O41" i="11"/>
  <c r="E41" i="11"/>
  <c r="S41" i="11"/>
  <c r="U26" i="11" s="1"/>
  <c r="I11" i="11"/>
  <c r="Q8" i="9"/>
  <c r="Q17" i="9"/>
  <c r="Q23" i="9"/>
  <c r="I17" i="9"/>
  <c r="I94" i="9" s="1"/>
  <c r="I8" i="9"/>
  <c r="I23" i="9"/>
  <c r="Q14" i="8"/>
  <c r="M108" i="7"/>
  <c r="M94" i="7"/>
  <c r="M87" i="7"/>
  <c r="Y33" i="1"/>
  <c r="I67" i="13"/>
  <c r="E67" i="13"/>
  <c r="O94" i="9"/>
  <c r="M94" i="9"/>
  <c r="G94" i="9"/>
  <c r="E94" i="9"/>
  <c r="S129" i="7"/>
  <c r="Q129" i="7"/>
  <c r="O129" i="7"/>
  <c r="K129" i="7"/>
  <c r="I129" i="7"/>
  <c r="Q50" i="6"/>
  <c r="O50" i="6"/>
  <c r="M50" i="6"/>
  <c r="K50" i="6"/>
  <c r="AI79" i="3"/>
  <c r="AG79" i="3"/>
  <c r="AA79" i="3"/>
  <c r="W79" i="3"/>
  <c r="S79" i="3"/>
  <c r="Q79" i="3"/>
  <c r="W33" i="1"/>
  <c r="U33" i="1"/>
  <c r="O33" i="1"/>
  <c r="K33" i="1"/>
  <c r="G33" i="1"/>
  <c r="E33" i="1"/>
  <c r="U24" i="11" l="1"/>
  <c r="U28" i="11"/>
  <c r="U29" i="11"/>
  <c r="U20" i="11"/>
  <c r="U33" i="11"/>
  <c r="U21" i="11"/>
  <c r="U31" i="11"/>
  <c r="U32" i="11"/>
  <c r="U19" i="11"/>
  <c r="U16" i="11"/>
  <c r="U22" i="11"/>
  <c r="U18" i="11"/>
  <c r="U35" i="11"/>
  <c r="U10" i="11"/>
  <c r="U36" i="11"/>
  <c r="U12" i="11"/>
  <c r="U8" i="11"/>
  <c r="U37" i="11"/>
  <c r="U13" i="11"/>
  <c r="U38" i="11"/>
  <c r="U14" i="11"/>
  <c r="U39" i="11"/>
  <c r="U15" i="11"/>
  <c r="U40" i="11"/>
  <c r="U9" i="11"/>
  <c r="U25" i="11"/>
  <c r="U11" i="11"/>
  <c r="U17" i="11"/>
  <c r="U30" i="11"/>
  <c r="U27" i="11"/>
  <c r="U23" i="11"/>
  <c r="U34" i="11"/>
  <c r="I41" i="11"/>
  <c r="C7" i="15" s="1"/>
  <c r="Q94" i="9"/>
  <c r="M129" i="7"/>
  <c r="C11" i="15" l="1"/>
  <c r="E7" i="15" s="1"/>
  <c r="U41" i="11"/>
  <c r="K36" i="11"/>
  <c r="K12" i="11"/>
  <c r="K8" i="11"/>
  <c r="K10" i="11"/>
  <c r="K22" i="11"/>
  <c r="K21" i="11"/>
  <c r="K19" i="11"/>
  <c r="K17" i="11"/>
  <c r="K9" i="11"/>
  <c r="K39" i="11"/>
  <c r="K15" i="11"/>
  <c r="K25" i="11"/>
  <c r="K38" i="11"/>
  <c r="K26" i="11"/>
  <c r="K13" i="11"/>
  <c r="K18" i="11"/>
  <c r="K28" i="11"/>
  <c r="K27" i="11"/>
  <c r="K29" i="11"/>
  <c r="K32" i="11"/>
  <c r="K24" i="11"/>
  <c r="K35" i="11"/>
  <c r="K31" i="11"/>
  <c r="K40" i="11"/>
  <c r="K16" i="11"/>
  <c r="K34" i="11"/>
  <c r="K33" i="11"/>
  <c r="K23" i="11"/>
  <c r="K30" i="11"/>
  <c r="K14" i="11"/>
  <c r="K20" i="11"/>
  <c r="K37" i="11"/>
  <c r="K11" i="11"/>
  <c r="K41" i="11" l="1"/>
  <c r="E8" i="15"/>
  <c r="E9" i="15"/>
  <c r="E10" i="15"/>
  <c r="E11" i="15" l="1"/>
</calcChain>
</file>

<file path=xl/sharedStrings.xml><?xml version="1.0" encoding="utf-8"?>
<sst xmlns="http://schemas.openxmlformats.org/spreadsheetml/2006/main" count="2710" uniqueCount="566">
  <si>
    <t>صندوق سرمایه‌گذاری ثابت حامی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</si>
  <si>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</si>
  <si>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</si>
  <si>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</si>
  <si>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</si>
  <si>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</si>
  <si>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</si>
  <si>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</si>
  <si>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</si>
  <si>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</si>
  <si>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</si>
  <si>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</si>
  <si>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</si>
  <si>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</si>
  <si>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</si>
  <si>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</si>
  <si>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0.07%</t>
  </si>
  <si>
    <t>بانک صادرات ایران</t>
  </si>
  <si>
    <t>سرمایه گذاری صدرتامین</t>
  </si>
  <si>
    <t>0.03%</t>
  </si>
  <si>
    <t>سرمایه‌گذاری‌بهمن‌</t>
  </si>
  <si>
    <t>صبا فولاد خلیج فارس</t>
  </si>
  <si>
    <t>صندوق رشد داده محور توانا</t>
  </si>
  <si>
    <t>0.00%</t>
  </si>
  <si>
    <t>صندوق س ثروت پویا-بخشی</t>
  </si>
  <si>
    <t>صندوق س جاویدان سهام مانی-سهام</t>
  </si>
  <si>
    <t>صندوق س شاخصی آرام مفید</t>
  </si>
  <si>
    <t>صندوق س صنایع مفید- بخشی</t>
  </si>
  <si>
    <t>صندوق س. اهرمی مفید-س -واحد عادی</t>
  </si>
  <si>
    <t>صندوق س. اهرمی موج فیروزه-س -واحد عادی</t>
  </si>
  <si>
    <t>صندوق س.توسعه اندوخته آینده-س</t>
  </si>
  <si>
    <t>1.00%</t>
  </si>
  <si>
    <t>صندوق سرمایه گذاری آوای سهام کیان</t>
  </si>
  <si>
    <t>0.13%</t>
  </si>
  <si>
    <t>صندوق سرمایه‌گذاری تضمین اصل سرمایه مفید</t>
  </si>
  <si>
    <t>0.08%</t>
  </si>
  <si>
    <t>صندوق سرمایه‌گذاری توسعه ممتاز</t>
  </si>
  <si>
    <t>صندوق سرمایه‌گذاری مشترک امید توسعه</t>
  </si>
  <si>
    <t>0.10%</t>
  </si>
  <si>
    <t>صندوق سرمایه‌گذاری مشترک پیشتاز</t>
  </si>
  <si>
    <t>0.58%</t>
  </si>
  <si>
    <t>صندوق سرمایه‌گذاری مشترک پیشرو</t>
  </si>
  <si>
    <t>صندوق طلای عیار مفید</t>
  </si>
  <si>
    <t>گروه انتخاب الکترونیک آرمان</t>
  </si>
  <si>
    <t>مبین انرژی خلیج فارس</t>
  </si>
  <si>
    <t>امتیازتسهیلات مسکن سال1402</t>
  </si>
  <si>
    <t>صندوق س.بخشی صنایع معیار-ب</t>
  </si>
  <si>
    <t/>
  </si>
  <si>
    <t>تعداد اوراق تبعی</t>
  </si>
  <si>
    <t>قیمت اعمال</t>
  </si>
  <si>
    <t>تاریخ اعمال</t>
  </si>
  <si>
    <t>نرخ موثر</t>
  </si>
  <si>
    <t>اختیارف ت وبصادر-2498-03/05/02</t>
  </si>
  <si>
    <t>1403/05/02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</si>
  <si>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</si>
  <si>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</si>
  <si>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</si>
  <si>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</si>
  <si>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</si>
  <si>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</si>
  <si>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</si>
  <si>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</si>
  <si>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</si>
  <si>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</si>
  <si>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</si>
  <si>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</si>
  <si>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</si>
  <si>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</si>
  <si>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0.95%</t>
  </si>
  <si>
    <t>سلف شیر فرادما کاله</t>
  </si>
  <si>
    <t>1402/11/08</t>
  </si>
  <si>
    <t>1404/05/08</t>
  </si>
  <si>
    <t>سلف شیرفرادما سولیکو کاله</t>
  </si>
  <si>
    <t>0.30%</t>
  </si>
  <si>
    <t>سلف موازی استاندارد سنگ آهن</t>
  </si>
  <si>
    <t>1402/10/19</t>
  </si>
  <si>
    <t>1404/10/19</t>
  </si>
  <si>
    <t>1.17%</t>
  </si>
  <si>
    <t>اجاره انرژی پاسارگاد14040302</t>
  </si>
  <si>
    <t>1400/03/02</t>
  </si>
  <si>
    <t>1404/03/01</t>
  </si>
  <si>
    <t>0.72%</t>
  </si>
  <si>
    <t>اجاره تابان سپهر14031126</t>
  </si>
  <si>
    <t>1399/12/03</t>
  </si>
  <si>
    <t>1403/12/03</t>
  </si>
  <si>
    <t>1.96%</t>
  </si>
  <si>
    <t>اجاره تابان لوتوس14021206</t>
  </si>
  <si>
    <t>1398/12/06</t>
  </si>
  <si>
    <t>1402/12/06</t>
  </si>
  <si>
    <t>اجاره تجاری شستان14030915</t>
  </si>
  <si>
    <t>1399/09/15</t>
  </si>
  <si>
    <t>1403/09/15</t>
  </si>
  <si>
    <t>1.18%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</si>
  <si>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</si>
  <si>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</si>
  <si>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</si>
  <si>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</si>
  <si>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</si>
  <si>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</si>
  <si>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1.01%</t>
  </si>
  <si>
    <t>اسناد خزانه-م1بودجه01-040326</t>
  </si>
  <si>
    <t>1401/02/26</t>
  </si>
  <si>
    <t>1404/03/25</t>
  </si>
  <si>
    <t>0.48%</t>
  </si>
  <si>
    <t>اسناد خزانه-م3بودجه01-040520</t>
  </si>
  <si>
    <t>1401/05/18</t>
  </si>
  <si>
    <t>1404/05/19</t>
  </si>
  <si>
    <t>0.40%</t>
  </si>
  <si>
    <t>اسناد خزانه-م9بودجه00-031101</t>
  </si>
  <si>
    <t>1400/06/01</t>
  </si>
  <si>
    <t>1403/11/01</t>
  </si>
  <si>
    <t>0.55%</t>
  </si>
  <si>
    <t>اسنادخزانه-م1بودجه00-030821</t>
  </si>
  <si>
    <t>1400/02/22</t>
  </si>
  <si>
    <t>1403/08/21</t>
  </si>
  <si>
    <t>0.93%</t>
  </si>
  <si>
    <t>اسنادخزانه-م1بودجه02-050325</t>
  </si>
  <si>
    <t>1402/06/19</t>
  </si>
  <si>
    <t>1405/03/25</t>
  </si>
  <si>
    <t>0.37%</t>
  </si>
  <si>
    <t>اسنادخزانه-م2بودجه00-031024</t>
  </si>
  <si>
    <t>1403/10/24</t>
  </si>
  <si>
    <t>1.44%</t>
  </si>
  <si>
    <t>اسنادخزانه-م2بودجه02-050923</t>
  </si>
  <si>
    <t>1405/09/23</t>
  </si>
  <si>
    <t>0.23%</t>
  </si>
  <si>
    <t>اسنادخزانه-م4بودجه00-030522</t>
  </si>
  <si>
    <t>1400/03/11</t>
  </si>
  <si>
    <t>1403/05/22</t>
  </si>
  <si>
    <t>0.04%</t>
  </si>
  <si>
    <t>اسنادخزانه-م4بودجه01-040917</t>
  </si>
  <si>
    <t>1401/12/08</t>
  </si>
  <si>
    <t>1404/09/16</t>
  </si>
  <si>
    <t>1.09%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</si>
  <si>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</si>
  <si>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</si>
  <si>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</si>
  <si>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</si>
  <si>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</si>
  <si>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</si>
  <si>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</si>
  <si>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</si>
  <si>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1.92%</t>
  </si>
  <si>
    <t>اسنادخزانه-م7بودجه00-030912</t>
  </si>
  <si>
    <t>1400/04/14</t>
  </si>
  <si>
    <t>1403/09/12</t>
  </si>
  <si>
    <t>0.47%</t>
  </si>
  <si>
    <t>اسنادخزانه-م7بودجه01-040714</t>
  </si>
  <si>
    <t>1404/07/13</t>
  </si>
  <si>
    <t>0.32%</t>
  </si>
  <si>
    <t>اسنادخزانه-م8بودجه00-030919</t>
  </si>
  <si>
    <t>1400/06/16</t>
  </si>
  <si>
    <t>1403/09/19</t>
  </si>
  <si>
    <t>0.44%</t>
  </si>
  <si>
    <t>اسنادخزانه-م8بودجه01-040728</t>
  </si>
  <si>
    <t>1401/12/28</t>
  </si>
  <si>
    <t>1404/07/27</t>
  </si>
  <si>
    <t>0.06%</t>
  </si>
  <si>
    <t>اسنادخزانه-م9بودجه01-040826</t>
  </si>
  <si>
    <t>1404/08/25</t>
  </si>
  <si>
    <t>1.22%</t>
  </si>
  <si>
    <t>صکوک اجاره خوارزم411-6ماهه20%</t>
  </si>
  <si>
    <t>1400/11/18</t>
  </si>
  <si>
    <t>1404/11/17</t>
  </si>
  <si>
    <t>0.50%</t>
  </si>
  <si>
    <t>صکوک اجاره شستا311-بدون ضامن</t>
  </si>
  <si>
    <t>1399/11/25</t>
  </si>
  <si>
    <t>1403/11/25</t>
  </si>
  <si>
    <t>1.70%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</si>
  <si>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</si>
  <si>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</si>
  <si>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</si>
  <si>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</si>
  <si>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</si>
  <si>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</si>
  <si>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0.88%</t>
  </si>
  <si>
    <t>صکوک اجاره فارس147- 3ماهه18%</t>
  </si>
  <si>
    <t>1399/07/13</t>
  </si>
  <si>
    <t>1403/07/13</t>
  </si>
  <si>
    <t>0.90%</t>
  </si>
  <si>
    <t>صکوک اجاره گل گهر039-3ماهه20%</t>
  </si>
  <si>
    <t>1399/09/10</t>
  </si>
  <si>
    <t>1403/09/10</t>
  </si>
  <si>
    <t>1.25%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</si>
  <si>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</si>
  <si>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</si>
  <si>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</si>
  <si>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</si>
  <si>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</si>
  <si>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</si>
  <si>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</si>
  <si>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0.99%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</si>
  <si>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</si>
  <si>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</si>
  <si>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</si>
  <si>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</si>
  <si>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</si>
  <si>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</si>
  <si>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</si>
  <si>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</si>
  <si>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</si>
  <si>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</si>
  <si>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</si>
  <si>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</si>
  <si>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1.42%</t>
  </si>
  <si>
    <t>صکوک مرابحه دعبید69-3ماهه23%</t>
  </si>
  <si>
    <t>1402/09/07</t>
  </si>
  <si>
    <t>1406/09/07</t>
  </si>
  <si>
    <t>0.35%</t>
  </si>
  <si>
    <t>صکوک مرابحه سایپا308-3ماهه 18%</t>
  </si>
  <si>
    <t>1399/08/21</t>
  </si>
  <si>
    <t>0.73%</t>
  </si>
  <si>
    <t>صکوک مرابحه صایپا409-3ماهه 18%</t>
  </si>
  <si>
    <t>1400/09/24</t>
  </si>
  <si>
    <t>1404/09/23</t>
  </si>
  <si>
    <t>0.56%</t>
  </si>
  <si>
    <t>صکوک مرابحه صکورش302-3ماهه18%</t>
  </si>
  <si>
    <t>1401/02/31</t>
  </si>
  <si>
    <t>1403/02/31</t>
  </si>
  <si>
    <t>0.98%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</si>
  <si>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</si>
  <si>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</si>
  <si>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</si>
  <si>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</si>
  <si>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</si>
  <si>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1.63%</t>
  </si>
  <si>
    <t>صکوک منفعت نفت1312-6ماهه 18/5%</t>
  </si>
  <si>
    <t>2.29%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</si>
  <si>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</si>
  <si>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</si>
  <si>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</si>
  <si>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</si>
  <si>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</si>
  <si>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</si>
  <si>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0.34%</t>
  </si>
  <si>
    <t>مرابحه شهر فرش-مفید060921</t>
  </si>
  <si>
    <t>1402/09/21</t>
  </si>
  <si>
    <t>1406/09/21</t>
  </si>
  <si>
    <t>0.41%</t>
  </si>
  <si>
    <t>مرابحه عام دولت107-ش.خ030724</t>
  </si>
  <si>
    <t>1401/03/24</t>
  </si>
  <si>
    <t>1403/07/24</t>
  </si>
  <si>
    <t>1.36%</t>
  </si>
  <si>
    <t>مرابحه عام دولت112-ش.خ 040408</t>
  </si>
  <si>
    <t>1401/06/08</t>
  </si>
  <si>
    <t>1404/04/07</t>
  </si>
  <si>
    <t>مرابحه عام دولت114-ش.خ021229</t>
  </si>
  <si>
    <t>1401/06/29</t>
  </si>
  <si>
    <t>مرابحه عام دولت126-ش.خ031223</t>
  </si>
  <si>
    <t>1401/12/23</t>
  </si>
  <si>
    <t>1403/12/23</t>
  </si>
  <si>
    <t>1.35%</t>
  </si>
  <si>
    <t>مرابحه عام دولت127-ش.خ040623</t>
  </si>
  <si>
    <t>1404/06/22</t>
  </si>
  <si>
    <t>0.62%</t>
  </si>
  <si>
    <t>مرابحه عام دولت130-ش.خ031110</t>
  </si>
  <si>
    <t>1402/05/10</t>
  </si>
  <si>
    <t>1403/11/10</t>
  </si>
  <si>
    <t>5.50%</t>
  </si>
  <si>
    <t>مرابحه عام دولت132-ش.خ041110</t>
  </si>
  <si>
    <t>1404/11/09</t>
  </si>
  <si>
    <t>2.96%</t>
  </si>
  <si>
    <t>مرابحه عام دولت139-ش.خ040804</t>
  </si>
  <si>
    <t>1402/07/04</t>
  </si>
  <si>
    <t>1404/08/03</t>
  </si>
  <si>
    <t>2.21%</t>
  </si>
  <si>
    <t>مرابحه عام دولت143-ش.خ041009</t>
  </si>
  <si>
    <t>1402/08/09</t>
  </si>
  <si>
    <t>1404/10/08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</si>
  <si>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</si>
  <si>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</si>
  <si>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</si>
  <si>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</si>
  <si>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</si>
  <si>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</si>
  <si>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</si>
  <si>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</si>
  <si>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</si>
  <si>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</si>
  <si>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</si>
  <si>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</si>
  <si>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</si>
  <si>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</si>
  <si>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</si>
  <si>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</si>
  <si>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</si>
  <si>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</si>
  <si>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</si>
  <si>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مرابحه کرمان موتور14030915</t>
  </si>
  <si>
    <t>1400/09/15</t>
  </si>
  <si>
    <t>1.93%</t>
  </si>
  <si>
    <t>اسنادخزانه-م3بودجه02-050818</t>
  </si>
  <si>
    <t>1402/08/15</t>
  </si>
  <si>
    <t>1405/08/18</t>
  </si>
  <si>
    <t>0.02%</t>
  </si>
  <si>
    <t>سلف موازی پلی اتیلن سبک فیلم</t>
  </si>
  <si>
    <t>1402/12/15</t>
  </si>
  <si>
    <t>1404/12/15</t>
  </si>
  <si>
    <t>0.78%</t>
  </si>
  <si>
    <t>56.45%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</si>
  <si>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</si>
  <si>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</si>
  <si>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</si>
  <si>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</si>
  <si>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</si>
  <si>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0.52%</t>
  </si>
  <si>
    <t>3.50%</t>
  </si>
  <si>
    <t>-1.90%</t>
  </si>
  <si>
    <t>0.96%</t>
  </si>
  <si>
    <t>-3.80%</t>
  </si>
  <si>
    <t>-4.77%</t>
  </si>
  <si>
    <t>-6.63%</t>
  </si>
  <si>
    <t>-5.68%</t>
  </si>
  <si>
    <t>-3.72%</t>
  </si>
  <si>
    <t>-6.36%</t>
  </si>
  <si>
    <t>-5.33%</t>
  </si>
  <si>
    <t>-2.92%</t>
  </si>
  <si>
    <t>-2.94%</t>
  </si>
  <si>
    <t>-1.67%</t>
  </si>
  <si>
    <t>-4.71%</t>
  </si>
  <si>
    <t>-1.12%</t>
  </si>
  <si>
    <t>-7.55%</t>
  </si>
  <si>
    <t>-2.64%</t>
  </si>
  <si>
    <t>1.28%</t>
  </si>
  <si>
    <t>-9.57%</t>
  </si>
  <si>
    <t>2.53%</t>
  </si>
  <si>
    <t>-10.00%</t>
  </si>
  <si>
    <t>-1.28%</t>
  </si>
  <si>
    <t>-4.29%</t>
  </si>
  <si>
    <t>-9.88%</t>
  </si>
  <si>
    <t>-3.77%</t>
  </si>
  <si>
    <t>-9.28%</t>
  </si>
  <si>
    <t>-1.16%</t>
  </si>
  <si>
    <t>-2.73%</t>
  </si>
  <si>
    <t>-9.06%</t>
  </si>
  <si>
    <t>0.59%</t>
  </si>
  <si>
    <t>-3.34%</t>
  </si>
  <si>
    <t>-5.21%</t>
  </si>
  <si>
    <t>-0.78%</t>
  </si>
  <si>
    <t>-4.35%</t>
  </si>
  <si>
    <t>-9.46%</t>
  </si>
  <si>
    <t>-5.93%</t>
  </si>
  <si>
    <t>-9.40%</t>
  </si>
  <si>
    <t>-3.68%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</si>
  <si>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</si>
  <si>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</si>
  <si>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</si>
  <si>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</si>
  <si>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</si>
  <si>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</si>
  <si>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</si>
  <si>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</si>
  <si>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</si>
  <si>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</si>
  <si>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</si>
  <si>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</si>
  <si>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</si>
  <si>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</si>
  <si>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</si>
  <si>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</si>
  <si>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</si>
  <si>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</si>
  <si>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</si>
  <si>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بانک مسکن شهرک راه آهن</t>
  </si>
  <si>
    <t>5600928334996</t>
  </si>
  <si>
    <t>سپرده بلند مدت</t>
  </si>
  <si>
    <t>1402/06/05</t>
  </si>
  <si>
    <t>420221709157</t>
  </si>
  <si>
    <t>بانک مسکن نیاوران</t>
  </si>
  <si>
    <t>5600928335100</t>
  </si>
  <si>
    <t>1402/06/08</t>
  </si>
  <si>
    <t>5600928335134</t>
  </si>
  <si>
    <t>1402/06/12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</si>
  <si>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</si>
  <si>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</si>
  <si>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</si>
  <si>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</si>
  <si>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</si>
  <si>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</si>
  <si>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207110144221441</t>
  </si>
  <si>
    <t>حساب جاری</t>
  </si>
  <si>
    <t>1402/08/24</t>
  </si>
  <si>
    <t>207307144221441</t>
  </si>
  <si>
    <t>1402/08/30</t>
  </si>
  <si>
    <t>2.48%</t>
  </si>
  <si>
    <t>بانک ملت مستقل مرکزی</t>
  </si>
  <si>
    <t>9975234530</t>
  </si>
  <si>
    <t>0.97%</t>
  </si>
  <si>
    <t>بانک تجارت کار</t>
  </si>
  <si>
    <t>11146716</t>
  </si>
  <si>
    <t>1402/09/11</t>
  </si>
  <si>
    <t>0.14%</t>
  </si>
  <si>
    <t>9008657064</t>
  </si>
  <si>
    <t>1402/09/27</t>
  </si>
  <si>
    <t>9011386883</t>
  </si>
  <si>
    <t>1402/09/30</t>
  </si>
  <si>
    <t>1.24%</t>
  </si>
  <si>
    <t>9012936873</t>
  </si>
  <si>
    <t>1402/10/02</t>
  </si>
  <si>
    <t>بانک خاورمیانه آفریقا</t>
  </si>
  <si>
    <t>100960935000000380</t>
  </si>
  <si>
    <t>1402/10/10</t>
  </si>
  <si>
    <t>100960935000000379</t>
  </si>
  <si>
    <t>100960935000000378</t>
  </si>
  <si>
    <t>بانک اقتصاد نوین اقدسیه</t>
  </si>
  <si>
    <t>1-34463344-850-216</t>
  </si>
  <si>
    <t>1402/10/23</t>
  </si>
  <si>
    <t>9045616773</t>
  </si>
  <si>
    <t>1402/10/25</t>
  </si>
  <si>
    <t>0.74%</t>
  </si>
  <si>
    <t>بانک مسکن دانشگاه امیر کبیر</t>
  </si>
  <si>
    <t>5600877333684</t>
  </si>
  <si>
    <t>216283344633442</t>
  </si>
  <si>
    <t>0479601946755</t>
  </si>
  <si>
    <t>1402/11/24</t>
  </si>
  <si>
    <t>4.47%</t>
  </si>
  <si>
    <t>216-283-34463344-3</t>
  </si>
  <si>
    <t>1402/11/25</t>
  </si>
  <si>
    <t>بانک اقتصاد نوین حافظ</t>
  </si>
  <si>
    <t>106-283-34463344-2</t>
  </si>
  <si>
    <t>0479601991067</t>
  </si>
  <si>
    <t>216283344633444</t>
  </si>
  <si>
    <t>207307144221446</t>
  </si>
  <si>
    <t>2.85%</t>
  </si>
  <si>
    <t>5600877333783</t>
  </si>
  <si>
    <t>1402/12/05</t>
  </si>
  <si>
    <t>207307144221447</t>
  </si>
  <si>
    <t>1402/12/07</t>
  </si>
  <si>
    <t>0479602075023</t>
  </si>
  <si>
    <t>5600877333817</t>
  </si>
  <si>
    <t>1402/12/08</t>
  </si>
  <si>
    <t>5600887334482</t>
  </si>
  <si>
    <t>1402/12/12</t>
  </si>
  <si>
    <t>5600877333841</t>
  </si>
  <si>
    <t>1402/12/13</t>
  </si>
  <si>
    <t>5600887334557</t>
  </si>
  <si>
    <t>1402/12/16</t>
  </si>
  <si>
    <t>بانک ملت چهار راه جهان کودک</t>
  </si>
  <si>
    <t>9102771456</t>
  </si>
  <si>
    <t>1402/12/19</t>
  </si>
  <si>
    <t>100960935000000516</t>
  </si>
  <si>
    <t>1402/12/20</t>
  </si>
  <si>
    <t>2.73%</t>
  </si>
  <si>
    <t>9103797174</t>
  </si>
  <si>
    <t>20730714422144008</t>
  </si>
  <si>
    <t>1402/12/27</t>
  </si>
  <si>
    <t>0479602256137</t>
  </si>
  <si>
    <t>100960118000000084</t>
  </si>
  <si>
    <t>1402/12/28</t>
  </si>
  <si>
    <t>1.49%</t>
  </si>
  <si>
    <t>33.64%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</si>
  <si>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</si>
  <si>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</si>
  <si>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</si>
  <si>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</si>
  <si>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</si>
  <si>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</si>
  <si>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</si>
  <si>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</si>
  <si>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</si>
  <si>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دولت100-ش.خ021127</t>
  </si>
  <si>
    <t>1402/11/27</t>
  </si>
  <si>
    <t>اجاره ت. انرژی تدبیر14051013</t>
  </si>
  <si>
    <t>1405/10/13</t>
  </si>
  <si>
    <t>اجاره صبا تامین دماوند14050809</t>
  </si>
  <si>
    <t>1405/08/09</t>
  </si>
  <si>
    <t>اجاره تابان کاردان14041015</t>
  </si>
  <si>
    <t>1404/10/15</t>
  </si>
  <si>
    <t>صکوک مرابحه صایپا049-3ماهه 18%</t>
  </si>
  <si>
    <t>مرابحه عام دولت3-ش.خ0211</t>
  </si>
  <si>
    <t>1402/11/13</t>
  </si>
  <si>
    <t>خرید دین توسعه کیش14021110</t>
  </si>
  <si>
    <t>1402/11/10</t>
  </si>
  <si>
    <t>مرابحه عام دولتی65-ش.خ0210</t>
  </si>
  <si>
    <t>1402/10/16</t>
  </si>
  <si>
    <t>مرابحه عام دولتی6-ش.خ0210</t>
  </si>
  <si>
    <t>مرابحه عام دولت5-ش.خ 0209</t>
  </si>
  <si>
    <t>صکوک مرابحه سایپا038-3ماهه 18%</t>
  </si>
  <si>
    <t>اجاره تامین اجتماعی-سپهر991226</t>
  </si>
  <si>
    <t>ص مرابحه خودرو412- 3ماهه 18%</t>
  </si>
  <si>
    <t>بانک ملت 63529</t>
  </si>
  <si>
    <t>بانک تجارت 096</t>
  </si>
  <si>
    <t>بانک پاسارگاد آفریقا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</si>
  <si>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</si>
  <si>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</si>
  <si>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</si>
  <si>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</si>
  <si>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</si>
  <si>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</si>
  <si>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1402/12/22</t>
  </si>
  <si>
    <t>بهای فروش</t>
  </si>
  <si>
    <t>ارزش دفتری</t>
  </si>
  <si>
    <t>سود و زیان ناشی از تغییر قیمت</t>
  </si>
  <si>
    <t>سود و زیان ناشی از فروش</t>
  </si>
  <si>
    <t>ح. مبین انرژی خلیج فارس</t>
  </si>
  <si>
    <t>ص.س.اهرمی موج فیروزه-س</t>
  </si>
  <si>
    <t>ح . صبا فولاد خلیج فارس</t>
  </si>
  <si>
    <t>گام بانک پارسیان0210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</si>
  <si>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</si>
  <si>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</si>
  <si>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</si>
  <si>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</si>
  <si>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</si>
  <si>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</si>
  <si>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سلف موازی پنتان پتروکنگان032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</si>
  <si>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</si>
  <si>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</si>
  <si>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</si>
  <si>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</si>
  <si>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</si>
  <si>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گام بانک ملت0211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</si>
  <si>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</si>
  <si>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</si>
  <si>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</si>
  <si>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</si>
  <si>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</si>
  <si>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</si>
  <si>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</si>
  <si>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</si>
  <si>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</si>
  <si>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</si>
  <si>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207-433-14422144-1</t>
  </si>
  <si>
    <t>207-9012-14422144-2</t>
  </si>
  <si>
    <t>5600928334988</t>
  </si>
  <si>
    <t>100960935000000270</t>
  </si>
  <si>
    <t>100960935000000310</t>
  </si>
  <si>
    <t>9981917521</t>
  </si>
  <si>
    <t>207307144221442</t>
  </si>
  <si>
    <t>6153757184</t>
  </si>
  <si>
    <t>6153757214</t>
  </si>
  <si>
    <t>6153757303</t>
  </si>
  <si>
    <t>6153757397</t>
  </si>
  <si>
    <t>6153757443</t>
  </si>
  <si>
    <t>6153757486</t>
  </si>
  <si>
    <t>0479601514842</t>
  </si>
  <si>
    <t>207307144221443</t>
  </si>
  <si>
    <t>0479601594164</t>
  </si>
  <si>
    <t>207.307.14422144.4</t>
  </si>
  <si>
    <t>207307144221445</t>
  </si>
  <si>
    <t>106-283-34463344-1</t>
  </si>
  <si>
    <t>216-283-34463344-1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</si>
  <si>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</si>
  <si>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</si>
  <si>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</si>
  <si>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</si>
  <si>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</si>
  <si>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اختیار ف.ت.انتخاب-40032-031123</t>
  </si>
  <si>
    <t>1403/11/23</t>
  </si>
  <si>
    <t>جلوگیری از نوسانات ناگهانی</t>
  </si>
  <si>
    <t>22/5</t>
  </si>
  <si>
    <t>اوراق سلف سلف موازی استاندارد سنگ آهن</t>
  </si>
  <si>
    <t xml:space="preserve"> اوراق سلف آهن اسفنجی فولاد شادگان</t>
  </si>
  <si>
    <t>نرخ ترجیحی نماد هبهمن3071</t>
  </si>
  <si>
    <t>سود اوراق امتیازتسهیلات مسکن سال1402</t>
  </si>
  <si>
    <t xml:space="preserve"> اوراق مشارکت فرابورسی سلف موازی پلی اتیلن سبک فیلم</t>
  </si>
  <si>
    <t xml:space="preserve"> اوراق گام بانک ملت0208</t>
  </si>
  <si>
    <t>54.06%</t>
  </si>
  <si>
    <t>درآمد حاصل از سرمایه گذاری در صندوقها</t>
  </si>
  <si>
    <t>پالایش نفت تهران</t>
  </si>
  <si>
    <t>درآمد ناشی از تعهد پذیره نویسی-عکاله11</t>
  </si>
  <si>
    <t>درآمد ناشی از تعهد پذیره نویسی-عکاله31</t>
  </si>
  <si>
    <t>درآمد ناشی از تعهد پذیره نویسی- پیشرو0521</t>
  </si>
  <si>
    <t>درآمد ناشی از تعهد پذیره نویسی-شهرفرش</t>
  </si>
  <si>
    <t>از ابتدای سال مالی</t>
  </si>
  <si>
    <t>تا پایان ماه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</si>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</sst>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 ;_ * #,##0.00\-_ ;_ * &quot;-&quot;??_-_ ;_ @_ "/>
    <numFmt numFmtId="165" formatCode="_ * #,##0_-_ ;_ * #,##0\-_ ;_ * &quot;-&quot;??_-_ ;_ @_ "/>
  </numFmts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/>
    </xf>
    <xf numFmtId="10" fontId="5" fillId="0" borderId="0" xfId="1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5"/>
  <sheetViews>
    <sheetView rightToLeft="1" topLeftCell="E16" workbookViewId="0">
      <selection activeCell="Y35" sqref="Y35"/>
    </sheetView>
  </sheetViews>
  <sheetFormatPr defaultRowHeight="21.75"/>
  <cols>
    <col min="1" max="1" width="45.8554687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18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</row>
    <row r="3" spans="1:25" ht="22.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</row>
    <row r="4" spans="1:25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</row>
    <row r="6" spans="1:25" ht="22.5">
      <c r="A6" s="15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2.5">
      <c r="A9" s="2" t="s">
        <v>15</v>
      </c>
      <c r="C9" s="3">
        <v>24102426</v>
      </c>
      <c r="E9" s="3">
        <v>164422979376</v>
      </c>
      <c r="G9" s="3">
        <v>281722917573.24597</v>
      </c>
      <c r="I9" s="3">
        <v>0</v>
      </c>
      <c r="K9" s="3">
        <v>0</v>
      </c>
      <c r="M9" s="3">
        <v>0</v>
      </c>
      <c r="O9" s="3">
        <v>0</v>
      </c>
      <c r="Q9" s="3">
        <v>24102426</v>
      </c>
      <c r="S9" s="3">
        <v>11910</v>
      </c>
      <c r="U9" s="3">
        <v>164422979376</v>
      </c>
      <c r="W9" s="3">
        <v>285559144535.94501</v>
      </c>
      <c r="Y9" s="6">
        <v>7.0873711463919351E-4</v>
      </c>
    </row>
    <row r="10" spans="1:25" ht="22.5">
      <c r="A10" s="2" t="s">
        <v>17</v>
      </c>
      <c r="C10" s="3">
        <v>1010898690</v>
      </c>
      <c r="E10" s="3">
        <v>1993355590016</v>
      </c>
      <c r="G10" s="3">
        <v>2268664533479.4199</v>
      </c>
      <c r="I10" s="3">
        <v>0</v>
      </c>
      <c r="K10" s="3">
        <v>0</v>
      </c>
      <c r="M10" s="3">
        <v>-2</v>
      </c>
      <c r="O10" s="3">
        <v>2</v>
      </c>
      <c r="Q10" s="3">
        <v>1010898688</v>
      </c>
      <c r="S10" s="3">
        <v>2299</v>
      </c>
      <c r="U10" s="3">
        <v>1993355586072</v>
      </c>
      <c r="W10" s="3">
        <v>2311905918506.3501</v>
      </c>
      <c r="Y10" s="6">
        <v>5.7379830460768631E-3</v>
      </c>
    </row>
    <row r="11" spans="1:25" ht="22.5">
      <c r="A11" s="2" t="s">
        <v>18</v>
      </c>
      <c r="C11" s="3">
        <v>15399728</v>
      </c>
      <c r="E11" s="3">
        <v>86565941070</v>
      </c>
      <c r="G11" s="3">
        <v>128068664336.054</v>
      </c>
      <c r="I11" s="3">
        <v>0</v>
      </c>
      <c r="K11" s="3">
        <v>0</v>
      </c>
      <c r="M11" s="3">
        <v>0</v>
      </c>
      <c r="O11" s="3">
        <v>0</v>
      </c>
      <c r="Q11" s="3">
        <v>15399728</v>
      </c>
      <c r="S11" s="3">
        <v>8320</v>
      </c>
      <c r="U11" s="3">
        <v>86565941070</v>
      </c>
      <c r="W11" s="3">
        <v>127455895607.173</v>
      </c>
      <c r="Y11" s="6">
        <v>3.1633630169042385E-4</v>
      </c>
    </row>
    <row r="12" spans="1:25" ht="22.5">
      <c r="A12" s="2" t="s">
        <v>20</v>
      </c>
      <c r="C12" s="3">
        <v>581000000</v>
      </c>
      <c r="E12" s="3">
        <v>2498687507250</v>
      </c>
      <c r="G12" s="3">
        <v>2677700410756</v>
      </c>
      <c r="I12" s="3">
        <v>0</v>
      </c>
      <c r="K12" s="3">
        <v>0</v>
      </c>
      <c r="M12" s="3">
        <v>0</v>
      </c>
      <c r="O12" s="3">
        <v>0</v>
      </c>
      <c r="Q12" s="3">
        <v>581000000</v>
      </c>
      <c r="S12" s="3">
        <v>4716</v>
      </c>
      <c r="U12" s="3">
        <v>2498687507250</v>
      </c>
      <c r="W12" s="3">
        <v>2725671300912</v>
      </c>
      <c r="Y12" s="6">
        <v>6.7649187575572903E-3</v>
      </c>
    </row>
    <row r="13" spans="1:25" ht="22.5">
      <c r="A13" s="2" t="s">
        <v>21</v>
      </c>
      <c r="C13" s="3">
        <v>144200000</v>
      </c>
      <c r="E13" s="3">
        <v>697783800000</v>
      </c>
      <c r="G13" s="3">
        <v>685385572827.19995</v>
      </c>
      <c r="I13" s="3">
        <v>0</v>
      </c>
      <c r="K13" s="3">
        <v>0</v>
      </c>
      <c r="M13" s="3">
        <v>0</v>
      </c>
      <c r="O13" s="3">
        <v>0</v>
      </c>
      <c r="Q13" s="3">
        <v>144200000</v>
      </c>
      <c r="S13" s="3">
        <v>4744</v>
      </c>
      <c r="U13" s="3">
        <v>697783800000</v>
      </c>
      <c r="W13" s="3">
        <v>680508404665.59998</v>
      </c>
      <c r="Y13" s="6">
        <v>1.6889725734197522E-3</v>
      </c>
    </row>
    <row r="14" spans="1:25" ht="22.5">
      <c r="A14" s="2" t="s">
        <v>22</v>
      </c>
      <c r="C14" s="3">
        <v>50000</v>
      </c>
      <c r="E14" s="3">
        <v>50000000000</v>
      </c>
      <c r="G14" s="3">
        <v>51837650000</v>
      </c>
      <c r="I14" s="3">
        <v>0</v>
      </c>
      <c r="K14" s="3">
        <v>0</v>
      </c>
      <c r="M14" s="3">
        <v>-50000</v>
      </c>
      <c r="O14" s="3">
        <v>52317350000</v>
      </c>
      <c r="Q14" s="3">
        <v>0</v>
      </c>
      <c r="S14" s="3">
        <v>0</v>
      </c>
      <c r="U14" s="3">
        <v>0</v>
      </c>
      <c r="W14" s="3">
        <v>0</v>
      </c>
      <c r="Y14" s="6">
        <v>0</v>
      </c>
    </row>
    <row r="15" spans="1:25" ht="22.5">
      <c r="A15" s="2" t="s">
        <v>24</v>
      </c>
      <c r="C15" s="3">
        <v>2000000</v>
      </c>
      <c r="E15" s="3">
        <v>20005150000</v>
      </c>
      <c r="G15" s="3">
        <v>22373621700</v>
      </c>
      <c r="I15" s="3">
        <v>0</v>
      </c>
      <c r="K15" s="3">
        <v>0</v>
      </c>
      <c r="M15" s="3">
        <v>0</v>
      </c>
      <c r="O15" s="3">
        <v>0</v>
      </c>
      <c r="Q15" s="3">
        <v>2000000</v>
      </c>
      <c r="S15" s="3">
        <v>11440</v>
      </c>
      <c r="U15" s="3">
        <v>20005150000</v>
      </c>
      <c r="W15" s="3">
        <v>22873479200</v>
      </c>
      <c r="Y15" s="6">
        <v>5.6770318724382505E-5</v>
      </c>
    </row>
    <row r="16" spans="1:25" ht="22.5">
      <c r="A16" s="2" t="s">
        <v>25</v>
      </c>
      <c r="C16" s="3">
        <v>500000</v>
      </c>
      <c r="E16" s="3">
        <v>5001287500</v>
      </c>
      <c r="G16" s="3">
        <v>5133536525</v>
      </c>
      <c r="I16" s="3">
        <v>0</v>
      </c>
      <c r="K16" s="3">
        <v>0</v>
      </c>
      <c r="M16" s="3">
        <v>0</v>
      </c>
      <c r="O16" s="3">
        <v>0</v>
      </c>
      <c r="Q16" s="3">
        <v>500000</v>
      </c>
      <c r="S16" s="3">
        <v>10730</v>
      </c>
      <c r="U16" s="3">
        <v>5001287500</v>
      </c>
      <c r="W16" s="3">
        <v>5363470975</v>
      </c>
      <c r="Y16" s="6">
        <v>1.3311746501587069E-5</v>
      </c>
    </row>
    <row r="17" spans="1:25" ht="22.5">
      <c r="A17" s="2" t="s">
        <v>26</v>
      </c>
      <c r="C17" s="3">
        <v>154135138</v>
      </c>
      <c r="E17" s="3">
        <v>2239172031206</v>
      </c>
      <c r="G17" s="3">
        <v>2294418109241.6299</v>
      </c>
      <c r="I17" s="3">
        <v>0</v>
      </c>
      <c r="K17" s="3">
        <v>0</v>
      </c>
      <c r="M17" s="3">
        <v>0</v>
      </c>
      <c r="O17" s="3">
        <v>0</v>
      </c>
      <c r="Q17" s="3">
        <v>154135138</v>
      </c>
      <c r="S17" s="3">
        <v>15750</v>
      </c>
      <c r="U17" s="3">
        <v>2239172031206</v>
      </c>
      <c r="W17" s="3">
        <v>2426936549399.2998</v>
      </c>
      <c r="Y17" s="6">
        <v>6.0234807406671798E-3</v>
      </c>
    </row>
    <row r="18" spans="1:25" ht="22.5">
      <c r="A18" s="2" t="s">
        <v>27</v>
      </c>
      <c r="C18" s="3">
        <v>83685349</v>
      </c>
      <c r="E18" s="3">
        <v>835073496524</v>
      </c>
      <c r="G18" s="3">
        <v>901870955722.26697</v>
      </c>
      <c r="I18" s="3">
        <v>0</v>
      </c>
      <c r="K18" s="3">
        <v>0</v>
      </c>
      <c r="M18" s="3">
        <v>0</v>
      </c>
      <c r="O18" s="3">
        <v>0</v>
      </c>
      <c r="Q18" s="3">
        <v>83685349</v>
      </c>
      <c r="S18" s="3">
        <v>11480</v>
      </c>
      <c r="U18" s="3">
        <v>835073496524</v>
      </c>
      <c r="W18" s="3">
        <v>960434004795.14197</v>
      </c>
      <c r="Y18" s="6">
        <v>2.3837276388611367E-3</v>
      </c>
    </row>
    <row r="19" spans="1:25" ht="22.5">
      <c r="A19" s="2" t="s">
        <v>28</v>
      </c>
      <c r="C19" s="3">
        <v>293152148</v>
      </c>
      <c r="E19" s="3">
        <v>3899999885314</v>
      </c>
      <c r="G19" s="3">
        <v>3986869212800</v>
      </c>
      <c r="I19" s="3">
        <v>14550745</v>
      </c>
      <c r="K19" s="3">
        <v>199999990025</v>
      </c>
      <c r="M19" s="3">
        <v>0</v>
      </c>
      <c r="O19" s="3">
        <v>0</v>
      </c>
      <c r="Q19" s="3">
        <v>307702893</v>
      </c>
      <c r="S19" s="3">
        <v>13853</v>
      </c>
      <c r="U19" s="3">
        <v>4099999875339</v>
      </c>
      <c r="W19" s="3">
        <v>4262608176729</v>
      </c>
      <c r="Y19" s="6">
        <v>1.0579484768109274E-2</v>
      </c>
    </row>
    <row r="20" spans="1:25" ht="22.5">
      <c r="A20" s="2" t="s">
        <v>29</v>
      </c>
      <c r="C20" s="3">
        <v>49895218</v>
      </c>
      <c r="E20" s="3">
        <v>499999979578</v>
      </c>
      <c r="G20" s="3">
        <v>533579441292</v>
      </c>
      <c r="I20" s="3">
        <v>0</v>
      </c>
      <c r="K20" s="3">
        <v>0</v>
      </c>
      <c r="M20" s="3">
        <v>-49895218</v>
      </c>
      <c r="O20" s="3">
        <v>538568983092</v>
      </c>
      <c r="Q20" s="3">
        <v>0</v>
      </c>
      <c r="S20" s="3">
        <v>0</v>
      </c>
      <c r="U20" s="3">
        <v>0</v>
      </c>
      <c r="W20" s="3">
        <v>0</v>
      </c>
      <c r="Y20" s="6">
        <v>0</v>
      </c>
    </row>
    <row r="21" spans="1:25" ht="22.5">
      <c r="A21" s="2" t="s">
        <v>30</v>
      </c>
      <c r="C21" s="3">
        <v>90232226</v>
      </c>
      <c r="E21" s="3">
        <v>2910667572586</v>
      </c>
      <c r="G21" s="3">
        <v>3740683549032.8901</v>
      </c>
      <c r="I21" s="3">
        <v>0</v>
      </c>
      <c r="K21" s="3">
        <v>0</v>
      </c>
      <c r="M21" s="3">
        <v>0</v>
      </c>
      <c r="O21" s="3">
        <v>0</v>
      </c>
      <c r="Q21" s="3">
        <v>90232226</v>
      </c>
      <c r="S21" s="3">
        <v>44493</v>
      </c>
      <c r="U21" s="3">
        <v>2910667572586</v>
      </c>
      <c r="W21" s="3">
        <v>4013558241225.0498</v>
      </c>
      <c r="Y21" s="6">
        <v>9.9613608660469172E-3</v>
      </c>
    </row>
    <row r="22" spans="1:25" ht="22.5">
      <c r="A22" s="2" t="s">
        <v>32</v>
      </c>
      <c r="C22" s="3">
        <v>10571</v>
      </c>
      <c r="E22" s="3">
        <v>499968574182</v>
      </c>
      <c r="G22" s="3">
        <v>510259474395</v>
      </c>
      <c r="I22" s="3">
        <v>0</v>
      </c>
      <c r="K22" s="3">
        <v>0</v>
      </c>
      <c r="M22" s="3">
        <v>0</v>
      </c>
      <c r="O22" s="3">
        <v>0</v>
      </c>
      <c r="Q22" s="3">
        <v>10571</v>
      </c>
      <c r="S22" s="3">
        <v>48661037</v>
      </c>
      <c r="U22" s="3">
        <v>499968574182</v>
      </c>
      <c r="W22" s="3">
        <v>514395822127</v>
      </c>
      <c r="Y22" s="6">
        <v>1.2766931745407826E-3</v>
      </c>
    </row>
    <row r="23" spans="1:25" ht="22.5">
      <c r="A23" s="2" t="s">
        <v>34</v>
      </c>
      <c r="C23" s="3">
        <v>18515089</v>
      </c>
      <c r="E23" s="3">
        <v>299999987067</v>
      </c>
      <c r="G23" s="3">
        <v>310331406729</v>
      </c>
      <c r="I23" s="3">
        <v>0</v>
      </c>
      <c r="K23" s="3">
        <v>0</v>
      </c>
      <c r="M23" s="3">
        <v>0</v>
      </c>
      <c r="O23" s="3">
        <v>0</v>
      </c>
      <c r="Q23" s="3">
        <v>18515089</v>
      </c>
      <c r="S23" s="3">
        <v>17319</v>
      </c>
      <c r="U23" s="3">
        <v>299999987067</v>
      </c>
      <c r="W23" s="3">
        <v>320662826391</v>
      </c>
      <c r="Y23" s="6">
        <v>7.9586191056052393E-4</v>
      </c>
    </row>
    <row r="24" spans="1:25" ht="22.5">
      <c r="A24" s="2" t="s">
        <v>36</v>
      </c>
      <c r="C24" s="3">
        <v>27165000</v>
      </c>
      <c r="E24" s="3">
        <v>443003713446</v>
      </c>
      <c r="G24" s="3">
        <v>882346365000</v>
      </c>
      <c r="I24" s="3">
        <v>0</v>
      </c>
      <c r="K24" s="3">
        <v>0</v>
      </c>
      <c r="M24" s="3">
        <v>0</v>
      </c>
      <c r="O24" s="3">
        <v>0</v>
      </c>
      <c r="Q24" s="3">
        <v>27165000</v>
      </c>
      <c r="S24" s="3">
        <v>32795</v>
      </c>
      <c r="U24" s="3">
        <v>443003713446</v>
      </c>
      <c r="W24" s="3">
        <v>890876175000</v>
      </c>
      <c r="Y24" s="6">
        <v>2.2110901431518456E-3</v>
      </c>
    </row>
    <row r="25" spans="1:25" ht="22.5">
      <c r="A25" s="2" t="s">
        <v>37</v>
      </c>
      <c r="C25" s="3">
        <v>12122125</v>
      </c>
      <c r="E25" s="3">
        <v>339236267375</v>
      </c>
      <c r="G25" s="3">
        <v>402709114625</v>
      </c>
      <c r="I25" s="3">
        <v>0</v>
      </c>
      <c r="K25" s="3">
        <v>0</v>
      </c>
      <c r="M25" s="3">
        <v>0</v>
      </c>
      <c r="O25" s="3">
        <v>0</v>
      </c>
      <c r="Q25" s="3">
        <v>12122125</v>
      </c>
      <c r="S25" s="3">
        <v>33957</v>
      </c>
      <c r="U25" s="3">
        <v>339236267375</v>
      </c>
      <c r="W25" s="3">
        <v>411630998625</v>
      </c>
      <c r="Y25" s="6">
        <v>1.0216383255231721E-3</v>
      </c>
    </row>
    <row r="26" spans="1:25" ht="22.5">
      <c r="A26" s="2" t="s">
        <v>39</v>
      </c>
      <c r="C26" s="3">
        <v>38722372</v>
      </c>
      <c r="E26" s="3">
        <v>1436865259154</v>
      </c>
      <c r="G26" s="3">
        <v>2228627398088</v>
      </c>
      <c r="I26" s="3">
        <v>0</v>
      </c>
      <c r="K26" s="3">
        <v>0</v>
      </c>
      <c r="M26" s="3">
        <v>0</v>
      </c>
      <c r="O26" s="3">
        <v>0</v>
      </c>
      <c r="Q26" s="3">
        <v>38722372</v>
      </c>
      <c r="S26" s="3">
        <v>60429</v>
      </c>
      <c r="U26" s="3">
        <v>1436865259154</v>
      </c>
      <c r="W26" s="3">
        <v>2339954217588</v>
      </c>
      <c r="Y26" s="6">
        <v>5.8075968929525096E-3</v>
      </c>
    </row>
    <row r="27" spans="1:25" ht="22.5">
      <c r="A27" s="2" t="s">
        <v>41</v>
      </c>
      <c r="C27" s="3">
        <v>55580797</v>
      </c>
      <c r="E27" s="3">
        <v>599999992388</v>
      </c>
      <c r="G27" s="3">
        <v>607331368819</v>
      </c>
      <c r="I27" s="3">
        <v>0</v>
      </c>
      <c r="K27" s="3">
        <v>0</v>
      </c>
      <c r="M27" s="3">
        <v>0</v>
      </c>
      <c r="O27" s="3">
        <v>0</v>
      </c>
      <c r="Q27" s="3">
        <v>55580797</v>
      </c>
      <c r="S27" s="3">
        <v>11598</v>
      </c>
      <c r="U27" s="3">
        <v>599999992388</v>
      </c>
      <c r="W27" s="3">
        <v>644626083606</v>
      </c>
      <c r="Y27" s="6">
        <v>1.5999152513869888E-3</v>
      </c>
    </row>
    <row r="28" spans="1:25" ht="22.5">
      <c r="A28" s="2" t="s">
        <v>42</v>
      </c>
      <c r="C28" s="3">
        <v>71586637</v>
      </c>
      <c r="E28" s="3">
        <v>5046401434923</v>
      </c>
      <c r="G28" s="3">
        <v>6127905541594.1104</v>
      </c>
      <c r="I28" s="3">
        <v>4300000</v>
      </c>
      <c r="K28" s="3">
        <v>379363944482</v>
      </c>
      <c r="M28" s="3">
        <v>0</v>
      </c>
      <c r="O28" s="3">
        <v>0</v>
      </c>
      <c r="Q28" s="3">
        <v>75886637</v>
      </c>
      <c r="S28" s="3">
        <v>92803</v>
      </c>
      <c r="U28" s="3">
        <v>5425765379405</v>
      </c>
      <c r="W28" s="3">
        <v>7039074351068.9102</v>
      </c>
      <c r="Y28" s="6">
        <v>1.7470472722610909E-2</v>
      </c>
    </row>
    <row r="29" spans="1:25" ht="22.5">
      <c r="A29" s="2" t="s">
        <v>43</v>
      </c>
      <c r="C29" s="3">
        <v>86200000</v>
      </c>
      <c r="E29" s="3">
        <v>2500104955775</v>
      </c>
      <c r="G29" s="3">
        <v>2774505852118.3999</v>
      </c>
      <c r="I29" s="3">
        <v>0</v>
      </c>
      <c r="K29" s="3">
        <v>0</v>
      </c>
      <c r="M29" s="3">
        <v>0</v>
      </c>
      <c r="O29" s="3">
        <v>0</v>
      </c>
      <c r="Q29" s="3">
        <v>86200000</v>
      </c>
      <c r="S29" s="3">
        <v>30041</v>
      </c>
      <c r="U29" s="3">
        <v>2500104955775</v>
      </c>
      <c r="W29" s="3">
        <v>2575996115202.3999</v>
      </c>
      <c r="Y29" s="6">
        <v>6.3934357871019195E-3</v>
      </c>
    </row>
    <row r="30" spans="1:25" ht="22.5">
      <c r="A30" s="2" t="s">
        <v>44</v>
      </c>
      <c r="C30" s="3">
        <v>31836093</v>
      </c>
      <c r="E30" s="3">
        <v>290771311057</v>
      </c>
      <c r="G30" s="3">
        <v>255574107019.77399</v>
      </c>
      <c r="I30" s="3">
        <v>0</v>
      </c>
      <c r="K30" s="3">
        <v>0</v>
      </c>
      <c r="M30" s="3">
        <v>0</v>
      </c>
      <c r="O30" s="3">
        <v>0</v>
      </c>
      <c r="Q30" s="3">
        <v>31836093</v>
      </c>
      <c r="S30" s="3">
        <v>8480</v>
      </c>
      <c r="U30" s="3">
        <v>290771311057</v>
      </c>
      <c r="W30" s="3">
        <v>268558665121.14999</v>
      </c>
      <c r="Y30" s="6">
        <v>6.6654315601984994E-4</v>
      </c>
    </row>
    <row r="31" spans="1:25" ht="22.5">
      <c r="A31" s="2" t="s">
        <v>45</v>
      </c>
      <c r="C31" s="3">
        <v>0</v>
      </c>
      <c r="E31" s="3">
        <v>0</v>
      </c>
      <c r="G31" s="3">
        <v>0</v>
      </c>
      <c r="I31" s="3">
        <v>98562</v>
      </c>
      <c r="K31" s="3">
        <v>98573</v>
      </c>
      <c r="M31" s="3">
        <v>-98562</v>
      </c>
      <c r="O31" s="3">
        <v>122841110443</v>
      </c>
      <c r="Q31" s="3">
        <v>0</v>
      </c>
      <c r="S31" s="3">
        <v>0</v>
      </c>
      <c r="U31" s="3">
        <v>0</v>
      </c>
      <c r="W31" s="3">
        <v>0</v>
      </c>
      <c r="Y31" s="6">
        <v>0</v>
      </c>
    </row>
    <row r="32" spans="1:25" ht="22.5">
      <c r="A32" s="2" t="s">
        <v>46</v>
      </c>
      <c r="C32" s="3">
        <v>0</v>
      </c>
      <c r="E32" s="3">
        <v>0</v>
      </c>
      <c r="G32" s="3">
        <v>0</v>
      </c>
      <c r="I32" s="3">
        <v>4000000</v>
      </c>
      <c r="K32" s="3">
        <v>40000000000</v>
      </c>
      <c r="M32" s="3">
        <v>0</v>
      </c>
      <c r="O32" s="3">
        <v>0</v>
      </c>
      <c r="Q32" s="3">
        <v>4000000</v>
      </c>
      <c r="S32" s="3">
        <v>10000</v>
      </c>
      <c r="U32" s="3">
        <v>40000000000</v>
      </c>
      <c r="W32" s="3">
        <v>39988600000</v>
      </c>
      <c r="Y32" s="6">
        <v>9.924880895871067E-5</v>
      </c>
    </row>
    <row r="33" spans="1:25">
      <c r="A33" s="1" t="s">
        <v>47</v>
      </c>
      <c r="C33" s="1" t="s">
        <v>47</v>
      </c>
      <c r="E33" s="4">
        <f>SUM(E9:E32)</f>
        <v>27357086715787</v>
      </c>
      <c r="G33" s="4">
        <f>SUM(G9:G32)</f>
        <v>31677898803673.992</v>
      </c>
      <c r="I33" s="1" t="s">
        <v>47</v>
      </c>
      <c r="K33" s="4">
        <f>SUM(K9:K32)</f>
        <v>619364033080</v>
      </c>
      <c r="M33" s="1" t="s">
        <v>47</v>
      </c>
      <c r="O33" s="4">
        <f>SUM(O9:O32)</f>
        <v>713727443537</v>
      </c>
      <c r="Q33" s="1" t="s">
        <v>47</v>
      </c>
      <c r="S33" s="1" t="s">
        <v>47</v>
      </c>
      <c r="U33" s="4">
        <f>SUM(U9:U32)</f>
        <v>27426450666772</v>
      </c>
      <c r="W33" s="4">
        <f>SUM(W9:W32)</f>
        <v>32868638441280.016</v>
      </c>
      <c r="Y33" s="7">
        <f>SUM(Y9:Y32)</f>
        <v>8.1577580045101211E-2</v>
      </c>
    </row>
    <row r="34" spans="1:25" ht="22.5" thickTop="1"/>
    <row r="35" spans="1:25">
      <c r="Y35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0"/>
  <sheetViews>
    <sheetView rightToLeft="1" topLeftCell="A31" workbookViewId="0">
      <selection activeCell="Q17" sqref="Q17:Q53"/>
    </sheetView>
  </sheetViews>
  <sheetFormatPr defaultRowHeight="21.75"/>
  <cols>
    <col min="1" max="1" width="45.85546875" style="1" bestFit="1" customWidth="1"/>
    <col min="2" max="2" width="1" style="1" customWidth="1"/>
    <col min="3" max="3" width="18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</row>
    <row r="4" spans="1:1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2.5">
      <c r="A6" s="15" t="s">
        <v>3</v>
      </c>
      <c r="C6" s="15" t="s">
        <v>453</v>
      </c>
      <c r="D6" s="15" t="s">
        <v>453</v>
      </c>
      <c r="E6" s="15" t="s">
        <v>453</v>
      </c>
      <c r="F6" s="15" t="s">
        <v>453</v>
      </c>
      <c r="G6" s="15" t="s">
        <v>453</v>
      </c>
      <c r="H6" s="15" t="s">
        <v>453</v>
      </c>
      <c r="I6" s="15" t="s">
        <v>453</v>
      </c>
      <c r="K6" s="15" t="s">
        <v>454</v>
      </c>
      <c r="L6" s="15" t="s">
        <v>454</v>
      </c>
      <c r="M6" s="15" t="s">
        <v>454</v>
      </c>
      <c r="N6" s="15" t="s">
        <v>454</v>
      </c>
      <c r="O6" s="15" t="s">
        <v>454</v>
      </c>
      <c r="P6" s="15" t="s">
        <v>454</v>
      </c>
      <c r="Q6" s="15" t="s">
        <v>454</v>
      </c>
    </row>
    <row r="7" spans="1:17" ht="22.5">
      <c r="A7" s="15" t="s">
        <v>3</v>
      </c>
      <c r="C7" s="15" t="s">
        <v>7</v>
      </c>
      <c r="E7" s="15" t="s">
        <v>490</v>
      </c>
      <c r="G7" s="15" t="s">
        <v>491</v>
      </c>
      <c r="I7" s="15" t="s">
        <v>493</v>
      </c>
      <c r="K7" s="15" t="s">
        <v>7</v>
      </c>
      <c r="M7" s="15" t="s">
        <v>490</v>
      </c>
      <c r="O7" s="15" t="s">
        <v>491</v>
      </c>
      <c r="Q7" s="15" t="s">
        <v>493</v>
      </c>
    </row>
    <row r="8" spans="1:17" ht="22.5">
      <c r="A8" s="10" t="s">
        <v>558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J8" s="3"/>
      <c r="K8" s="3">
        <v>171600000</v>
      </c>
      <c r="L8" s="3"/>
      <c r="M8" s="3">
        <v>856713429000</v>
      </c>
      <c r="N8" s="3"/>
      <c r="O8" s="3">
        <v>802303513440</v>
      </c>
      <c r="P8" s="3"/>
      <c r="Q8" s="3">
        <v>54409915560</v>
      </c>
    </row>
    <row r="9" spans="1:17" ht="22.5">
      <c r="A9" s="2" t="s">
        <v>22</v>
      </c>
      <c r="C9" s="3">
        <v>50000</v>
      </c>
      <c r="E9" s="3">
        <v>52317350000</v>
      </c>
      <c r="G9" s="3">
        <v>52089086309</v>
      </c>
      <c r="I9" s="3">
        <v>228263691</v>
      </c>
      <c r="K9" s="3">
        <v>50000</v>
      </c>
      <c r="M9" s="3">
        <v>52317350000</v>
      </c>
      <c r="O9" s="3">
        <v>52089086309</v>
      </c>
      <c r="Q9" s="3">
        <v>228263691</v>
      </c>
    </row>
    <row r="10" spans="1:17" ht="22.5">
      <c r="A10" s="2" t="s">
        <v>45</v>
      </c>
      <c r="C10" s="3">
        <v>98562</v>
      </c>
      <c r="E10" s="3">
        <v>122841110443</v>
      </c>
      <c r="G10" s="3">
        <v>98573</v>
      </c>
      <c r="I10" s="3">
        <v>122841011870</v>
      </c>
      <c r="K10" s="3">
        <v>514033</v>
      </c>
      <c r="M10" s="3">
        <v>634901998832</v>
      </c>
      <c r="O10" s="3">
        <v>514044</v>
      </c>
      <c r="Q10" s="3">
        <v>634901484788</v>
      </c>
    </row>
    <row r="11" spans="1:17" ht="22.5">
      <c r="A11" s="2" t="s">
        <v>17</v>
      </c>
      <c r="C11" s="3">
        <v>2</v>
      </c>
      <c r="E11" s="3">
        <v>2</v>
      </c>
      <c r="G11" s="3">
        <v>4144</v>
      </c>
      <c r="I11" s="3">
        <v>-4142</v>
      </c>
      <c r="K11" s="3">
        <v>2</v>
      </c>
      <c r="M11" s="3">
        <v>2</v>
      </c>
      <c r="O11" s="3">
        <v>4144</v>
      </c>
      <c r="Q11" s="3">
        <v>-4142</v>
      </c>
    </row>
    <row r="12" spans="1:17" ht="22.5">
      <c r="A12" s="2" t="s">
        <v>29</v>
      </c>
      <c r="C12" s="3">
        <v>49895218</v>
      </c>
      <c r="E12" s="3">
        <v>538568983092</v>
      </c>
      <c r="G12" s="3">
        <v>501416290983</v>
      </c>
      <c r="I12" s="3">
        <v>37152692109</v>
      </c>
      <c r="K12" s="3">
        <v>49895218</v>
      </c>
      <c r="M12" s="3">
        <v>538568983092</v>
      </c>
      <c r="O12" s="3">
        <v>501416290983</v>
      </c>
      <c r="Q12" s="3">
        <v>37152692109</v>
      </c>
    </row>
    <row r="13" spans="1:17" ht="22.5">
      <c r="A13" s="2" t="s">
        <v>494</v>
      </c>
      <c r="C13" s="3">
        <v>0</v>
      </c>
      <c r="E13" s="3">
        <v>0</v>
      </c>
      <c r="G13" s="3">
        <v>0</v>
      </c>
      <c r="I13" s="3">
        <v>0</v>
      </c>
      <c r="K13" s="3">
        <v>21224062</v>
      </c>
      <c r="M13" s="3">
        <v>172615296246</v>
      </c>
      <c r="O13" s="3">
        <v>147305939203</v>
      </c>
      <c r="Q13" s="3">
        <v>25309357043</v>
      </c>
    </row>
    <row r="14" spans="1:17" ht="22.5">
      <c r="A14" s="2" t="s">
        <v>495</v>
      </c>
      <c r="C14" s="3">
        <v>0</v>
      </c>
      <c r="E14" s="3">
        <v>0</v>
      </c>
      <c r="G14" s="3">
        <v>0</v>
      </c>
      <c r="I14" s="3">
        <v>0</v>
      </c>
      <c r="K14" s="3">
        <v>49895218</v>
      </c>
      <c r="M14" s="3">
        <v>499999979578</v>
      </c>
      <c r="O14" s="3">
        <v>499388687919</v>
      </c>
      <c r="Q14" s="3">
        <v>611291659</v>
      </c>
    </row>
    <row r="15" spans="1:17" ht="22.5">
      <c r="A15" s="2" t="s">
        <v>496</v>
      </c>
      <c r="C15" s="3">
        <v>0</v>
      </c>
      <c r="E15" s="3">
        <v>0</v>
      </c>
      <c r="G15" s="3">
        <v>0</v>
      </c>
      <c r="I15" s="3">
        <v>0</v>
      </c>
      <c r="K15" s="3">
        <v>144200000</v>
      </c>
      <c r="M15" s="3">
        <v>697783800000</v>
      </c>
      <c r="O15" s="3">
        <v>697581371337</v>
      </c>
      <c r="Q15" s="3">
        <v>202428663</v>
      </c>
    </row>
    <row r="16" spans="1:17" ht="22.5">
      <c r="A16" s="2" t="s">
        <v>27</v>
      </c>
      <c r="C16" s="3">
        <v>0</v>
      </c>
      <c r="E16" s="3">
        <v>0</v>
      </c>
      <c r="G16" s="3">
        <v>0</v>
      </c>
      <c r="I16" s="3">
        <v>0</v>
      </c>
      <c r="K16" s="3">
        <v>5000000</v>
      </c>
      <c r="M16" s="3">
        <v>56414793505</v>
      </c>
      <c r="O16" s="3">
        <v>51560860122</v>
      </c>
      <c r="Q16" s="3">
        <v>4853933383</v>
      </c>
    </row>
    <row r="17" spans="1:17" ht="22.5">
      <c r="A17" s="2" t="s">
        <v>86</v>
      </c>
      <c r="C17" s="3">
        <v>3474082</v>
      </c>
      <c r="E17" s="3">
        <v>3474082000000</v>
      </c>
      <c r="G17" s="3">
        <v>3401811556780</v>
      </c>
      <c r="I17" s="3">
        <v>72270443220</v>
      </c>
      <c r="K17" s="3">
        <v>3474082</v>
      </c>
      <c r="M17" s="3">
        <v>3474082000000</v>
      </c>
      <c r="O17" s="3">
        <v>3401811556780</v>
      </c>
      <c r="Q17" s="3">
        <v>72270443220</v>
      </c>
    </row>
    <row r="18" spans="1:17" ht="22.5">
      <c r="A18" s="2" t="s">
        <v>185</v>
      </c>
      <c r="C18" s="3">
        <v>1348714</v>
      </c>
      <c r="E18" s="3">
        <v>1348714000000</v>
      </c>
      <c r="G18" s="3">
        <v>1331299243879</v>
      </c>
      <c r="I18" s="3">
        <v>17414756121</v>
      </c>
      <c r="K18" s="3">
        <v>1848714</v>
      </c>
      <c r="M18" s="3">
        <v>1840825875000</v>
      </c>
      <c r="O18" s="3">
        <v>1824843184210</v>
      </c>
      <c r="Q18" s="3">
        <v>15982690790</v>
      </c>
    </row>
    <row r="19" spans="1:17" ht="22.5">
      <c r="A19" s="2" t="s">
        <v>93</v>
      </c>
      <c r="C19" s="3">
        <v>4000000</v>
      </c>
      <c r="E19" s="3">
        <v>3995027500000</v>
      </c>
      <c r="G19" s="3">
        <v>3938733889747</v>
      </c>
      <c r="I19" s="3">
        <v>56293610253</v>
      </c>
      <c r="K19" s="3">
        <v>4000000</v>
      </c>
      <c r="M19" s="3">
        <v>3995027500000</v>
      </c>
      <c r="O19" s="3">
        <v>3938733889747</v>
      </c>
      <c r="Q19" s="3">
        <v>56293610253</v>
      </c>
    </row>
    <row r="20" spans="1:17" ht="22.5">
      <c r="A20" s="2" t="s">
        <v>212</v>
      </c>
      <c r="C20" s="3">
        <v>2500000</v>
      </c>
      <c r="E20" s="3">
        <v>2500163742000</v>
      </c>
      <c r="G20" s="3">
        <v>2441241446475</v>
      </c>
      <c r="I20" s="3">
        <v>58922295525</v>
      </c>
      <c r="K20" s="3">
        <v>5000000</v>
      </c>
      <c r="M20" s="3">
        <v>4950814666883</v>
      </c>
      <c r="O20" s="3">
        <v>4882482892900</v>
      </c>
      <c r="Q20" s="3">
        <v>68331773983</v>
      </c>
    </row>
    <row r="21" spans="1:17" ht="22.5">
      <c r="A21" s="2" t="s">
        <v>246</v>
      </c>
      <c r="C21" s="3">
        <v>10000000</v>
      </c>
      <c r="E21" s="3">
        <v>9962518750000</v>
      </c>
      <c r="G21" s="3">
        <v>9479802643412</v>
      </c>
      <c r="I21" s="3">
        <v>482716106588</v>
      </c>
      <c r="K21" s="3">
        <v>10000000</v>
      </c>
      <c r="M21" s="3">
        <v>9962518750000</v>
      </c>
      <c r="O21" s="3">
        <v>9479802643412</v>
      </c>
      <c r="Q21" s="3">
        <v>482716106588</v>
      </c>
    </row>
    <row r="22" spans="1:17" ht="22.5">
      <c r="A22" s="2" t="s">
        <v>192</v>
      </c>
      <c r="C22" s="3">
        <v>1800000</v>
      </c>
      <c r="E22" s="3">
        <v>1798852533750</v>
      </c>
      <c r="G22" s="3">
        <v>1755435348204</v>
      </c>
      <c r="I22" s="3">
        <v>43417185546</v>
      </c>
      <c r="K22" s="3">
        <v>1800000</v>
      </c>
      <c r="M22" s="3">
        <v>1798852533750</v>
      </c>
      <c r="O22" s="3">
        <v>1755435348204</v>
      </c>
      <c r="Q22" s="3">
        <v>43417185546</v>
      </c>
    </row>
    <row r="23" spans="1:17" ht="22.5">
      <c r="A23" s="2" t="s">
        <v>195</v>
      </c>
      <c r="C23" s="3">
        <v>3000000</v>
      </c>
      <c r="E23" s="3">
        <v>2999887500000</v>
      </c>
      <c r="G23" s="3">
        <v>2790007413630</v>
      </c>
      <c r="I23" s="3">
        <v>209880086370</v>
      </c>
      <c r="K23" s="3">
        <v>3000000</v>
      </c>
      <c r="M23" s="3">
        <v>2999887500000</v>
      </c>
      <c r="O23" s="3">
        <v>2790007413630</v>
      </c>
      <c r="Q23" s="3">
        <v>209880086370</v>
      </c>
    </row>
    <row r="24" spans="1:17" ht="22.5">
      <c r="A24" s="2" t="s">
        <v>64</v>
      </c>
      <c r="C24" s="3">
        <v>0</v>
      </c>
      <c r="E24" s="3">
        <v>0</v>
      </c>
      <c r="G24" s="3">
        <v>0</v>
      </c>
      <c r="I24" s="3">
        <v>0</v>
      </c>
      <c r="K24" s="3">
        <v>86400</v>
      </c>
      <c r="M24" s="3">
        <v>100073702173</v>
      </c>
      <c r="O24" s="3">
        <v>103756032000</v>
      </c>
      <c r="Q24" s="3">
        <v>-3682329827</v>
      </c>
    </row>
    <row r="25" spans="1:17" ht="22.5">
      <c r="A25" s="2" t="s">
        <v>497</v>
      </c>
      <c r="C25" s="3">
        <v>0</v>
      </c>
      <c r="E25" s="3">
        <v>0</v>
      </c>
      <c r="G25" s="3">
        <v>0</v>
      </c>
      <c r="I25" s="3">
        <v>0</v>
      </c>
      <c r="K25" s="3">
        <v>200000</v>
      </c>
      <c r="M25" s="3">
        <v>200000000000</v>
      </c>
      <c r="O25" s="3">
        <v>195598737250</v>
      </c>
      <c r="Q25" s="3">
        <v>4401262750</v>
      </c>
    </row>
    <row r="26" spans="1:17" ht="22.5">
      <c r="A26" s="2" t="s">
        <v>74</v>
      </c>
      <c r="C26" s="3">
        <v>0</v>
      </c>
      <c r="E26" s="3">
        <v>0</v>
      </c>
      <c r="G26" s="3">
        <v>0</v>
      </c>
      <c r="I26" s="3">
        <v>0</v>
      </c>
      <c r="K26" s="3">
        <v>100</v>
      </c>
      <c r="M26" s="3">
        <v>349945750</v>
      </c>
      <c r="O26" s="3">
        <v>353850000</v>
      </c>
      <c r="Q26" s="3">
        <v>-3904250</v>
      </c>
    </row>
    <row r="27" spans="1:17" ht="22.5">
      <c r="A27" s="2" t="s">
        <v>498</v>
      </c>
      <c r="C27" s="3">
        <v>0</v>
      </c>
      <c r="E27" s="3">
        <v>0</v>
      </c>
      <c r="G27" s="3">
        <v>0</v>
      </c>
      <c r="I27" s="3">
        <v>0</v>
      </c>
      <c r="K27" s="3">
        <v>809275</v>
      </c>
      <c r="M27" s="3">
        <v>809275000000</v>
      </c>
      <c r="O27" s="3">
        <v>791011381371</v>
      </c>
      <c r="Q27" s="3">
        <v>18263618629</v>
      </c>
    </row>
    <row r="28" spans="1:17" ht="22.5">
      <c r="A28" s="2" t="s">
        <v>499</v>
      </c>
      <c r="C28" s="3">
        <v>0</v>
      </c>
      <c r="E28" s="3">
        <v>0</v>
      </c>
      <c r="G28" s="3">
        <v>0</v>
      </c>
      <c r="I28" s="3">
        <v>0</v>
      </c>
      <c r="K28" s="3">
        <v>1106461</v>
      </c>
      <c r="M28" s="3">
        <v>1106461000000</v>
      </c>
      <c r="O28" s="3">
        <v>1100874969831</v>
      </c>
      <c r="Q28" s="3">
        <v>5586030169</v>
      </c>
    </row>
    <row r="29" spans="1:17" ht="22.5">
      <c r="A29" s="2" t="s">
        <v>477</v>
      </c>
      <c r="C29" s="3">
        <v>0</v>
      </c>
      <c r="E29" s="3">
        <v>0</v>
      </c>
      <c r="G29" s="3">
        <v>0</v>
      </c>
      <c r="I29" s="3">
        <v>0</v>
      </c>
      <c r="K29" s="3">
        <v>3990000</v>
      </c>
      <c r="M29" s="3">
        <v>3996300260981</v>
      </c>
      <c r="O29" s="3">
        <v>3917321274057</v>
      </c>
      <c r="Q29" s="3">
        <v>78978986924</v>
      </c>
    </row>
    <row r="30" spans="1:17" ht="22.5">
      <c r="A30" s="2" t="s">
        <v>476</v>
      </c>
      <c r="C30" s="3">
        <v>0</v>
      </c>
      <c r="E30" s="3">
        <v>0</v>
      </c>
      <c r="G30" s="3">
        <v>0</v>
      </c>
      <c r="I30" s="3">
        <v>0</v>
      </c>
      <c r="K30" s="3">
        <v>6739380</v>
      </c>
      <c r="M30" s="3">
        <v>6739380000000</v>
      </c>
      <c r="O30" s="3">
        <v>6310254803710</v>
      </c>
      <c r="Q30" s="3">
        <v>429125196290</v>
      </c>
    </row>
    <row r="31" spans="1:17" ht="22.5">
      <c r="A31" s="2" t="s">
        <v>475</v>
      </c>
      <c r="C31" s="3">
        <v>0</v>
      </c>
      <c r="E31" s="3">
        <v>0</v>
      </c>
      <c r="G31" s="3">
        <v>0</v>
      </c>
      <c r="I31" s="3">
        <v>0</v>
      </c>
      <c r="K31" s="3">
        <v>7138846</v>
      </c>
      <c r="M31" s="3">
        <v>7138846000000</v>
      </c>
      <c r="O31" s="3">
        <v>6654181745135</v>
      </c>
      <c r="Q31" s="3">
        <v>484664254865</v>
      </c>
    </row>
    <row r="32" spans="1:17" ht="22.5">
      <c r="A32" s="2" t="s">
        <v>473</v>
      </c>
      <c r="C32" s="3">
        <v>0</v>
      </c>
      <c r="E32" s="3">
        <v>0</v>
      </c>
      <c r="G32" s="3">
        <v>0</v>
      </c>
      <c r="I32" s="3">
        <v>0</v>
      </c>
      <c r="K32" s="3">
        <v>1020277</v>
      </c>
      <c r="M32" s="3">
        <v>1020277000000</v>
      </c>
      <c r="O32" s="3">
        <v>933512178616</v>
      </c>
      <c r="Q32" s="3">
        <v>86764821384</v>
      </c>
    </row>
    <row r="33" spans="1:17" ht="22.5">
      <c r="A33" s="2" t="s">
        <v>500</v>
      </c>
      <c r="C33" s="3">
        <v>0</v>
      </c>
      <c r="E33" s="3">
        <v>0</v>
      </c>
      <c r="G33" s="3">
        <v>0</v>
      </c>
      <c r="I33" s="3">
        <v>0</v>
      </c>
      <c r="K33" s="3">
        <v>2170925</v>
      </c>
      <c r="M33" s="3">
        <v>2170925000000</v>
      </c>
      <c r="O33" s="3">
        <v>2159639337732</v>
      </c>
      <c r="Q33" s="3">
        <v>11285662268</v>
      </c>
    </row>
    <row r="34" spans="1:17" ht="22.5">
      <c r="A34" s="2" t="s">
        <v>501</v>
      </c>
      <c r="C34" s="3">
        <v>0</v>
      </c>
      <c r="E34" s="3">
        <v>0</v>
      </c>
      <c r="G34" s="3">
        <v>0</v>
      </c>
      <c r="I34" s="3">
        <v>0</v>
      </c>
      <c r="K34" s="3">
        <v>7539733</v>
      </c>
      <c r="M34" s="3">
        <v>7539733000000</v>
      </c>
      <c r="O34" s="3">
        <v>7366188946037</v>
      </c>
      <c r="Q34" s="3">
        <v>173544053963</v>
      </c>
    </row>
    <row r="35" spans="1:17" ht="22.5">
      <c r="A35" s="2" t="s">
        <v>502</v>
      </c>
      <c r="C35" s="3">
        <v>0</v>
      </c>
      <c r="E35" s="3">
        <v>0</v>
      </c>
      <c r="G35" s="3">
        <v>0</v>
      </c>
      <c r="I35" s="3">
        <v>0</v>
      </c>
      <c r="K35" s="3">
        <v>10121220</v>
      </c>
      <c r="M35" s="3">
        <v>10121220000000</v>
      </c>
      <c r="O35" s="3">
        <v>9577869298528</v>
      </c>
      <c r="Q35" s="3">
        <v>543350701472</v>
      </c>
    </row>
    <row r="36" spans="1:17" ht="22.5">
      <c r="A36" s="2" t="s">
        <v>126</v>
      </c>
      <c r="C36" s="3">
        <v>0</v>
      </c>
      <c r="E36" s="3">
        <v>0</v>
      </c>
      <c r="G36" s="3">
        <v>0</v>
      </c>
      <c r="I36" s="3">
        <v>0</v>
      </c>
      <c r="K36" s="3">
        <v>1856000</v>
      </c>
      <c r="M36" s="3">
        <v>1596143750000</v>
      </c>
      <c r="O36" s="3">
        <v>1544410551772</v>
      </c>
      <c r="Q36" s="3">
        <v>51733198228</v>
      </c>
    </row>
    <row r="37" spans="1:17" ht="22.5">
      <c r="A37" s="2" t="s">
        <v>471</v>
      </c>
      <c r="C37" s="3">
        <v>0</v>
      </c>
      <c r="E37" s="3">
        <v>0</v>
      </c>
      <c r="G37" s="3">
        <v>0</v>
      </c>
      <c r="I37" s="3">
        <v>0</v>
      </c>
      <c r="K37" s="3">
        <v>450000</v>
      </c>
      <c r="M37" s="3">
        <v>450000000000</v>
      </c>
      <c r="O37" s="3">
        <v>446816935172</v>
      </c>
      <c r="Q37" s="3">
        <v>3183064828</v>
      </c>
    </row>
    <row r="38" spans="1:17" ht="22.5">
      <c r="A38" s="2" t="s">
        <v>503</v>
      </c>
      <c r="C38" s="3">
        <v>0</v>
      </c>
      <c r="E38" s="3">
        <v>0</v>
      </c>
      <c r="G38" s="3">
        <v>0</v>
      </c>
      <c r="I38" s="3">
        <v>0</v>
      </c>
      <c r="K38" s="3">
        <v>459700</v>
      </c>
      <c r="M38" s="3">
        <v>404238264000</v>
      </c>
      <c r="O38" s="3">
        <v>390748245918</v>
      </c>
      <c r="Q38" s="3">
        <v>13490018082</v>
      </c>
    </row>
    <row r="39" spans="1:17" ht="22.5">
      <c r="A39" s="2" t="s">
        <v>188</v>
      </c>
      <c r="C39" s="3">
        <v>0</v>
      </c>
      <c r="E39" s="3">
        <v>0</v>
      </c>
      <c r="G39" s="3">
        <v>0</v>
      </c>
      <c r="I39" s="3">
        <v>0</v>
      </c>
      <c r="K39" s="3">
        <v>3968000</v>
      </c>
      <c r="M39" s="3">
        <v>3989521716546</v>
      </c>
      <c r="O39" s="3">
        <v>3856707974623</v>
      </c>
      <c r="Q39" s="3">
        <v>132813741923</v>
      </c>
    </row>
    <row r="40" spans="1:17" ht="22.5">
      <c r="A40" s="2" t="s">
        <v>469</v>
      </c>
      <c r="C40" s="3">
        <v>0</v>
      </c>
      <c r="E40" s="3">
        <v>0</v>
      </c>
      <c r="G40" s="3">
        <v>0</v>
      </c>
      <c r="I40" s="3">
        <v>0</v>
      </c>
      <c r="K40" s="3">
        <v>7409087</v>
      </c>
      <c r="M40" s="3">
        <v>7377008139199</v>
      </c>
      <c r="O40" s="3">
        <v>6947720645034</v>
      </c>
      <c r="Q40" s="3">
        <v>429287494165</v>
      </c>
    </row>
    <row r="41" spans="1:17" ht="22.5">
      <c r="A41" s="2" t="s">
        <v>468</v>
      </c>
      <c r="C41" s="3">
        <v>0</v>
      </c>
      <c r="E41" s="3">
        <v>0</v>
      </c>
      <c r="G41" s="3">
        <v>0</v>
      </c>
      <c r="I41" s="3">
        <v>0</v>
      </c>
      <c r="K41" s="3">
        <v>763000</v>
      </c>
      <c r="M41" s="3">
        <v>749334175000</v>
      </c>
      <c r="O41" s="3">
        <v>747369201579</v>
      </c>
      <c r="Q41" s="3">
        <v>1964973421</v>
      </c>
    </row>
    <row r="42" spans="1:17" ht="22.5">
      <c r="A42" s="2" t="s">
        <v>466</v>
      </c>
      <c r="C42" s="3">
        <v>0</v>
      </c>
      <c r="E42" s="3">
        <v>0</v>
      </c>
      <c r="G42" s="3">
        <v>0</v>
      </c>
      <c r="I42" s="3">
        <v>0</v>
      </c>
      <c r="K42" s="3">
        <v>5005000</v>
      </c>
      <c r="M42" s="3">
        <v>4917498659591</v>
      </c>
      <c r="O42" s="3">
        <v>4809162041108</v>
      </c>
      <c r="Q42" s="3">
        <v>108336618483</v>
      </c>
    </row>
    <row r="43" spans="1:17" ht="22.5">
      <c r="A43" s="2" t="s">
        <v>464</v>
      </c>
      <c r="C43" s="3">
        <v>0</v>
      </c>
      <c r="E43" s="3">
        <v>0</v>
      </c>
      <c r="G43" s="3">
        <v>0</v>
      </c>
      <c r="I43" s="3">
        <v>0</v>
      </c>
      <c r="K43" s="3">
        <v>4000000</v>
      </c>
      <c r="M43" s="3">
        <v>3951047500000</v>
      </c>
      <c r="O43" s="3">
        <v>3908495307537</v>
      </c>
      <c r="Q43" s="3">
        <v>42552192463</v>
      </c>
    </row>
    <row r="44" spans="1:17" ht="22.5">
      <c r="A44" s="2" t="s">
        <v>504</v>
      </c>
      <c r="C44" s="3">
        <v>0</v>
      </c>
      <c r="E44" s="3">
        <v>0</v>
      </c>
      <c r="G44" s="3">
        <v>0</v>
      </c>
      <c r="I44" s="3">
        <v>0</v>
      </c>
      <c r="K44" s="3">
        <v>1500000</v>
      </c>
      <c r="M44" s="3">
        <v>3716123911500</v>
      </c>
      <c r="O44" s="3">
        <v>3459473067897</v>
      </c>
      <c r="Q44" s="3">
        <v>256650843603</v>
      </c>
    </row>
    <row r="45" spans="1:17" ht="22.5">
      <c r="A45" s="2" t="s">
        <v>505</v>
      </c>
      <c r="C45" s="3">
        <v>0</v>
      </c>
      <c r="E45" s="3">
        <v>0</v>
      </c>
      <c r="G45" s="3">
        <v>0</v>
      </c>
      <c r="I45" s="3">
        <v>0</v>
      </c>
      <c r="K45" s="3">
        <v>2610260</v>
      </c>
      <c r="M45" s="3">
        <v>2610260000000</v>
      </c>
      <c r="O45" s="3">
        <v>2553699678552</v>
      </c>
      <c r="Q45" s="3">
        <v>56560321448</v>
      </c>
    </row>
    <row r="46" spans="1:17" ht="22.5">
      <c r="A46" s="2" t="s">
        <v>462</v>
      </c>
      <c r="C46" s="3">
        <v>0</v>
      </c>
      <c r="E46" s="3">
        <v>0</v>
      </c>
      <c r="G46" s="3">
        <v>0</v>
      </c>
      <c r="I46" s="3">
        <v>0</v>
      </c>
      <c r="K46" s="3">
        <v>3000000</v>
      </c>
      <c r="M46" s="3">
        <v>3100835625000</v>
      </c>
      <c r="O46" s="3">
        <v>2995911630925</v>
      </c>
      <c r="Q46" s="3">
        <v>104923994075</v>
      </c>
    </row>
    <row r="47" spans="1:17" ht="22.5">
      <c r="A47" s="2" t="s">
        <v>506</v>
      </c>
      <c r="C47" s="3">
        <v>0</v>
      </c>
      <c r="E47" s="3">
        <v>0</v>
      </c>
      <c r="G47" s="3">
        <v>0</v>
      </c>
      <c r="I47" s="3">
        <v>0</v>
      </c>
      <c r="K47" s="3">
        <v>21152743</v>
      </c>
      <c r="M47" s="3">
        <v>21152743000000</v>
      </c>
      <c r="O47" s="3">
        <v>20693814091295</v>
      </c>
      <c r="Q47" s="3">
        <v>458928908705</v>
      </c>
    </row>
    <row r="48" spans="1:17" ht="22.5">
      <c r="A48" s="2" t="s">
        <v>507</v>
      </c>
      <c r="C48" s="3">
        <v>0</v>
      </c>
      <c r="E48" s="3">
        <v>0</v>
      </c>
      <c r="G48" s="3">
        <v>0</v>
      </c>
      <c r="I48" s="3">
        <v>0</v>
      </c>
      <c r="K48" s="3">
        <v>7760463</v>
      </c>
      <c r="M48" s="3">
        <v>7760463000000</v>
      </c>
      <c r="O48" s="3">
        <v>7590001266875</v>
      </c>
      <c r="Q48" s="3">
        <v>170461733125</v>
      </c>
    </row>
    <row r="49" spans="1:17" ht="22.5">
      <c r="A49" s="2" t="s">
        <v>508</v>
      </c>
      <c r="C49" s="3">
        <v>0</v>
      </c>
      <c r="E49" s="3">
        <v>0</v>
      </c>
      <c r="G49" s="3">
        <v>0</v>
      </c>
      <c r="I49" s="3">
        <v>0</v>
      </c>
      <c r="K49" s="3">
        <v>8972933</v>
      </c>
      <c r="M49" s="3">
        <v>8972505883477</v>
      </c>
      <c r="O49" s="3">
        <v>8557427415451</v>
      </c>
      <c r="Q49" s="3">
        <v>415078468026</v>
      </c>
    </row>
    <row r="50" spans="1:17" ht="22.5">
      <c r="A50" s="2" t="s">
        <v>248</v>
      </c>
      <c r="C50" s="3">
        <v>0</v>
      </c>
      <c r="E50" s="3">
        <v>0</v>
      </c>
      <c r="G50" s="3">
        <v>0</v>
      </c>
      <c r="I50" s="3">
        <v>0</v>
      </c>
      <c r="K50" s="3">
        <v>5000</v>
      </c>
      <c r="M50" s="3">
        <v>4509825238</v>
      </c>
      <c r="O50" s="3">
        <v>4562550777</v>
      </c>
      <c r="Q50" s="3">
        <v>-52725539</v>
      </c>
    </row>
    <row r="51" spans="1:17" ht="22.5">
      <c r="A51" s="2" t="s">
        <v>460</v>
      </c>
      <c r="C51" s="3">
        <v>0</v>
      </c>
      <c r="E51" s="3">
        <v>0</v>
      </c>
      <c r="G51" s="3">
        <v>0</v>
      </c>
      <c r="I51" s="3">
        <v>0</v>
      </c>
      <c r="K51" s="3">
        <v>1906500</v>
      </c>
      <c r="M51" s="3">
        <v>1888201089167</v>
      </c>
      <c r="O51" s="3">
        <v>1725931417065</v>
      </c>
      <c r="Q51" s="3">
        <v>162269672102</v>
      </c>
    </row>
    <row r="52" spans="1:17" ht="22.5">
      <c r="A52" s="2" t="s">
        <v>509</v>
      </c>
      <c r="C52" s="3">
        <v>0</v>
      </c>
      <c r="E52" s="3">
        <v>0</v>
      </c>
      <c r="G52" s="3">
        <v>0</v>
      </c>
      <c r="I52" s="3">
        <v>0</v>
      </c>
      <c r="K52" s="3">
        <v>3438644</v>
      </c>
      <c r="M52" s="3">
        <v>3438644000000</v>
      </c>
      <c r="O52" s="3">
        <v>3394645150490</v>
      </c>
      <c r="Q52" s="3">
        <v>43998849510</v>
      </c>
    </row>
    <row r="53" spans="1:17" ht="22.5">
      <c r="A53" s="2" t="s">
        <v>510</v>
      </c>
      <c r="C53" s="3">
        <v>0</v>
      </c>
      <c r="E53" s="3">
        <v>0</v>
      </c>
      <c r="G53" s="3">
        <v>0</v>
      </c>
      <c r="I53" s="3">
        <v>0</v>
      </c>
      <c r="K53" s="3">
        <v>13610168</v>
      </c>
      <c r="M53" s="3">
        <v>13555211373661</v>
      </c>
      <c r="O53" s="3">
        <v>12568835749483</v>
      </c>
      <c r="Q53" s="3">
        <v>986375624178</v>
      </c>
    </row>
    <row r="54" spans="1:17">
      <c r="A54" s="1" t="s">
        <v>47</v>
      </c>
      <c r="C54" s="1" t="s">
        <v>47</v>
      </c>
      <c r="E54" s="4">
        <f>SUM(E8:E53)</f>
        <v>26792973469287</v>
      </c>
      <c r="G54" s="4">
        <f>SUM(G8:G53)</f>
        <v>25691837022136</v>
      </c>
      <c r="I54" s="4">
        <f>SUM(I8:I53)</f>
        <v>1101136447151</v>
      </c>
      <c r="K54" s="1" t="s">
        <v>47</v>
      </c>
      <c r="M54" s="4">
        <f>SUM(M8:M53)</f>
        <v>163108455277171</v>
      </c>
      <c r="O54" s="4">
        <f>SUM(O8:O53)</f>
        <v>156131058672204</v>
      </c>
      <c r="Q54" s="4">
        <f>SUM(Q8:Q53)</f>
        <v>6977396604967</v>
      </c>
    </row>
    <row r="56" spans="1:17">
      <c r="Q56" s="3"/>
    </row>
    <row r="57" spans="1:17">
      <c r="I57" s="3"/>
      <c r="Q57" s="3"/>
    </row>
    <row r="58" spans="1:17">
      <c r="Q58" s="11"/>
    </row>
    <row r="60" spans="1:17">
      <c r="I6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6"/>
  <sheetViews>
    <sheetView rightToLeft="1" topLeftCell="A19" workbookViewId="0">
      <selection activeCell="G9" sqref="G9"/>
    </sheetView>
  </sheetViews>
  <sheetFormatPr defaultRowHeight="21.75"/>
  <cols>
    <col min="1" max="1" width="45.855468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1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  <c r="R3" s="16" t="s">
        <v>451</v>
      </c>
      <c r="S3" s="16" t="s">
        <v>451</v>
      </c>
      <c r="T3" s="16" t="s">
        <v>451</v>
      </c>
      <c r="U3" s="16" t="s">
        <v>451</v>
      </c>
    </row>
    <row r="4" spans="1:21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</row>
    <row r="6" spans="1:21" ht="22.5">
      <c r="A6" s="15" t="s">
        <v>3</v>
      </c>
      <c r="C6" s="15" t="s">
        <v>453</v>
      </c>
      <c r="D6" s="15" t="s">
        <v>453</v>
      </c>
      <c r="E6" s="15" t="s">
        <v>453</v>
      </c>
      <c r="F6" s="15" t="s">
        <v>453</v>
      </c>
      <c r="G6" s="15" t="s">
        <v>453</v>
      </c>
      <c r="H6" s="15" t="s">
        <v>453</v>
      </c>
      <c r="I6" s="15" t="s">
        <v>453</v>
      </c>
      <c r="J6" s="15" t="s">
        <v>453</v>
      </c>
      <c r="K6" s="15" t="s">
        <v>453</v>
      </c>
      <c r="M6" s="15" t="s">
        <v>454</v>
      </c>
      <c r="N6" s="15" t="s">
        <v>454</v>
      </c>
      <c r="O6" s="15" t="s">
        <v>454</v>
      </c>
      <c r="P6" s="15" t="s">
        <v>454</v>
      </c>
      <c r="Q6" s="15" t="s">
        <v>454</v>
      </c>
      <c r="R6" s="15" t="s">
        <v>454</v>
      </c>
      <c r="S6" s="15" t="s">
        <v>454</v>
      </c>
      <c r="T6" s="15" t="s">
        <v>454</v>
      </c>
      <c r="U6" s="15" t="s">
        <v>454</v>
      </c>
    </row>
    <row r="7" spans="1:21" ht="22.5">
      <c r="A7" s="15" t="s">
        <v>3</v>
      </c>
      <c r="C7" s="15" t="s">
        <v>511</v>
      </c>
      <c r="E7" s="15" t="s">
        <v>512</v>
      </c>
      <c r="G7" s="15" t="s">
        <v>513</v>
      </c>
      <c r="I7" s="15" t="s">
        <v>350</v>
      </c>
      <c r="K7" s="15" t="s">
        <v>514</v>
      </c>
      <c r="M7" s="15" t="s">
        <v>511</v>
      </c>
      <c r="O7" s="15" t="s">
        <v>512</v>
      </c>
      <c r="Q7" s="15" t="s">
        <v>513</v>
      </c>
      <c r="S7" s="15" t="s">
        <v>350</v>
      </c>
      <c r="U7" s="15" t="s">
        <v>514</v>
      </c>
    </row>
    <row r="8" spans="1:21" ht="22.5">
      <c r="A8" s="10" t="s">
        <v>558</v>
      </c>
      <c r="C8" s="3">
        <v>0</v>
      </c>
      <c r="E8" s="3">
        <v>0</v>
      </c>
      <c r="G8" s="3">
        <v>0</v>
      </c>
      <c r="I8" s="3">
        <f>C8+E8+G8</f>
        <v>0</v>
      </c>
      <c r="K8" s="12">
        <f t="shared" ref="K8:K40" si="0">I8/$I$41</f>
        <v>0</v>
      </c>
      <c r="M8" s="3">
        <v>0</v>
      </c>
      <c r="O8" s="3">
        <v>0</v>
      </c>
      <c r="Q8" s="3">
        <v>54409915560</v>
      </c>
      <c r="S8" s="3">
        <f>M8+O8+Q8</f>
        <v>54409915560</v>
      </c>
      <c r="U8" s="12">
        <f>S8/$S$41</f>
        <v>1.3830980902603988E-2</v>
      </c>
    </row>
    <row r="9" spans="1:21" ht="22.5">
      <c r="A9" s="2" t="s">
        <v>22</v>
      </c>
      <c r="C9" s="3">
        <v>0</v>
      </c>
      <c r="E9" s="3">
        <v>0</v>
      </c>
      <c r="G9" s="3">
        <v>228263691</v>
      </c>
      <c r="I9" s="3">
        <f t="shared" ref="I9:I40" si="1">C9+E9+G9</f>
        <v>228263691</v>
      </c>
      <c r="K9" s="12">
        <f t="shared" si="0"/>
        <v>2.2287643502489225E-4</v>
      </c>
      <c r="M9" s="3">
        <v>0</v>
      </c>
      <c r="O9" s="3">
        <v>0</v>
      </c>
      <c r="Q9" s="3">
        <v>228263691</v>
      </c>
      <c r="S9" s="3">
        <f t="shared" ref="S9:S40" si="2">M9+O9+Q9</f>
        <v>228263691</v>
      </c>
      <c r="U9" s="12">
        <f t="shared" ref="U9:U40" si="3">S9/$S$41</f>
        <v>5.8024547887736108E-5</v>
      </c>
    </row>
    <row r="10" spans="1:21" ht="22.5">
      <c r="A10" s="2" t="s">
        <v>45</v>
      </c>
      <c r="C10" s="3">
        <v>0</v>
      </c>
      <c r="E10" s="3">
        <v>0</v>
      </c>
      <c r="G10" s="3">
        <v>122841011870</v>
      </c>
      <c r="I10" s="3">
        <f t="shared" si="1"/>
        <v>122841011870</v>
      </c>
      <c r="K10" s="12">
        <f t="shared" si="0"/>
        <v>0.11994183867129386</v>
      </c>
      <c r="M10" s="3">
        <v>0</v>
      </c>
      <c r="O10" s="3">
        <v>0</v>
      </c>
      <c r="Q10" s="3">
        <v>634901484788</v>
      </c>
      <c r="S10" s="3">
        <f t="shared" si="2"/>
        <v>634901484788</v>
      </c>
      <c r="U10" s="12">
        <f t="shared" si="3"/>
        <v>0.1613917283413947</v>
      </c>
    </row>
    <row r="11" spans="1:21" ht="22.5">
      <c r="A11" s="2" t="s">
        <v>17</v>
      </c>
      <c r="C11" s="3">
        <v>0</v>
      </c>
      <c r="E11" s="3">
        <f>VLOOKUP(A11,'درآمد ناشی از تغییر قیمت اوراق'!A:Q,9,0)</f>
        <v>43241389173</v>
      </c>
      <c r="G11" s="3">
        <v>-4142</v>
      </c>
      <c r="I11" s="3">
        <f t="shared" si="1"/>
        <v>43241385031</v>
      </c>
      <c r="K11" s="12">
        <f t="shared" si="0"/>
        <v>4.2220844230754243E-2</v>
      </c>
      <c r="M11" s="3">
        <v>0</v>
      </c>
      <c r="O11" s="3">
        <f>VLOOKUP(A11,'درآمد ناشی از تغییر قیمت اوراق'!A:Q,17,0)</f>
        <v>217498032168</v>
      </c>
      <c r="Q11" s="3">
        <v>-4142</v>
      </c>
      <c r="S11" s="3">
        <f t="shared" si="2"/>
        <v>217498028026</v>
      </c>
      <c r="U11" s="12">
        <f t="shared" si="3"/>
        <v>5.5287920244323073E-2</v>
      </c>
    </row>
    <row r="12" spans="1:21" ht="22.5">
      <c r="A12" s="2" t="s">
        <v>29</v>
      </c>
      <c r="C12" s="3">
        <v>0</v>
      </c>
      <c r="E12" s="3">
        <v>0</v>
      </c>
      <c r="G12" s="3">
        <v>37152692109</v>
      </c>
      <c r="I12" s="3">
        <f t="shared" si="1"/>
        <v>37152692109</v>
      </c>
      <c r="K12" s="12">
        <f t="shared" si="0"/>
        <v>3.6275850673208314E-2</v>
      </c>
      <c r="M12" s="3">
        <v>0</v>
      </c>
      <c r="O12" s="3">
        <v>0</v>
      </c>
      <c r="Q12" s="3">
        <v>37152692109</v>
      </c>
      <c r="S12" s="3">
        <f t="shared" si="2"/>
        <v>37152692109</v>
      </c>
      <c r="U12" s="12">
        <f t="shared" si="3"/>
        <v>9.444200928289492E-3</v>
      </c>
    </row>
    <row r="13" spans="1:21" ht="22.5">
      <c r="A13" s="2" t="s">
        <v>494</v>
      </c>
      <c r="C13" s="3">
        <v>0</v>
      </c>
      <c r="E13" s="3">
        <v>0</v>
      </c>
      <c r="G13" s="3">
        <v>0</v>
      </c>
      <c r="I13" s="3">
        <f t="shared" si="1"/>
        <v>0</v>
      </c>
      <c r="K13" s="12">
        <f t="shared" si="0"/>
        <v>0</v>
      </c>
      <c r="M13" s="3">
        <v>0</v>
      </c>
      <c r="O13" s="3">
        <v>0</v>
      </c>
      <c r="Q13" s="3">
        <v>25309357043</v>
      </c>
      <c r="S13" s="3">
        <f t="shared" si="2"/>
        <v>25309357043</v>
      </c>
      <c r="U13" s="12">
        <f t="shared" si="3"/>
        <v>6.4336294279468418E-3</v>
      </c>
    </row>
    <row r="14" spans="1:21" ht="22.5">
      <c r="A14" s="2" t="s">
        <v>495</v>
      </c>
      <c r="C14" s="3">
        <v>0</v>
      </c>
      <c r="E14" s="3">
        <v>0</v>
      </c>
      <c r="G14" s="3">
        <v>0</v>
      </c>
      <c r="I14" s="3">
        <f t="shared" si="1"/>
        <v>0</v>
      </c>
      <c r="K14" s="12">
        <f t="shared" si="0"/>
        <v>0</v>
      </c>
      <c r="M14" s="3">
        <v>0</v>
      </c>
      <c r="O14" s="3">
        <v>0</v>
      </c>
      <c r="Q14" s="3">
        <v>611291659</v>
      </c>
      <c r="S14" s="3">
        <f t="shared" si="2"/>
        <v>611291659</v>
      </c>
      <c r="U14" s="12">
        <f t="shared" si="3"/>
        <v>1.5539011914522641E-4</v>
      </c>
    </row>
    <row r="15" spans="1:21" ht="22.5">
      <c r="A15" s="2" t="s">
        <v>496</v>
      </c>
      <c r="C15" s="3">
        <v>0</v>
      </c>
      <c r="E15" s="3">
        <v>0</v>
      </c>
      <c r="G15" s="3">
        <v>0</v>
      </c>
      <c r="I15" s="3">
        <f t="shared" si="1"/>
        <v>0</v>
      </c>
      <c r="K15" s="12">
        <f t="shared" si="0"/>
        <v>0</v>
      </c>
      <c r="M15" s="3">
        <v>0</v>
      </c>
      <c r="O15" s="3">
        <v>0</v>
      </c>
      <c r="Q15" s="3">
        <v>202428663</v>
      </c>
      <c r="S15" s="3">
        <f t="shared" si="2"/>
        <v>202428663</v>
      </c>
      <c r="U15" s="12">
        <f t="shared" si="3"/>
        <v>5.145729309219789E-5</v>
      </c>
    </row>
    <row r="16" spans="1:21" ht="22.5">
      <c r="A16" s="2" t="s">
        <v>27</v>
      </c>
      <c r="C16" s="3">
        <v>0</v>
      </c>
      <c r="E16" s="3">
        <f>VLOOKUP(A16,'درآمد ناشی از تغییر قیمت اوراق'!A:Q,9,0)</f>
        <v>442910022</v>
      </c>
      <c r="G16" s="3">
        <v>0</v>
      </c>
      <c r="I16" s="3">
        <f t="shared" si="1"/>
        <v>442910022</v>
      </c>
      <c r="K16" s="12">
        <f t="shared" si="0"/>
        <v>4.32456893637791E-4</v>
      </c>
      <c r="M16" s="3">
        <v>0</v>
      </c>
      <c r="O16" s="3">
        <f>VLOOKUP(A16,'درآمد ناشی از تغییر قیمت اوراق'!A:Q,17,0)</f>
        <v>3112747288</v>
      </c>
      <c r="Q16" s="3">
        <v>4853933383</v>
      </c>
      <c r="S16" s="3">
        <f t="shared" si="2"/>
        <v>7966680671</v>
      </c>
      <c r="U16" s="12">
        <f t="shared" si="3"/>
        <v>2.0251273519481514E-3</v>
      </c>
    </row>
    <row r="17" spans="1:21" ht="22.5">
      <c r="A17" s="2" t="s">
        <v>43</v>
      </c>
      <c r="C17" s="3">
        <v>259412249706</v>
      </c>
      <c r="E17" s="3">
        <f>VLOOKUP(A17,'درآمد ناشی از تغییر قیمت اوراق'!A:Q,9,0)</f>
        <v>-198509736915</v>
      </c>
      <c r="G17" s="3">
        <v>0</v>
      </c>
      <c r="I17" s="3">
        <f t="shared" si="1"/>
        <v>60902512791</v>
      </c>
      <c r="K17" s="12">
        <f t="shared" si="0"/>
        <v>5.9465151358285798E-2</v>
      </c>
      <c r="M17" s="3">
        <v>259412249706</v>
      </c>
      <c r="O17" s="3">
        <f>VLOOKUP(A17,'درآمد ناشی از تغییر قیمت اوراق'!A:Q,17,0)</f>
        <v>-7374443789</v>
      </c>
      <c r="Q17" s="3">
        <v>0</v>
      </c>
      <c r="S17" s="3">
        <f t="shared" si="2"/>
        <v>252037805917</v>
      </c>
      <c r="U17" s="12">
        <f t="shared" si="3"/>
        <v>6.406791932121568E-2</v>
      </c>
    </row>
    <row r="18" spans="1:21" ht="22.5">
      <c r="A18" s="2" t="s">
        <v>34</v>
      </c>
      <c r="C18" s="3">
        <v>0</v>
      </c>
      <c r="E18" s="3">
        <f>VLOOKUP(A18,'درآمد ناشی از تغییر قیمت اوراق'!A:Q,9,0)</f>
        <v>10331419662</v>
      </c>
      <c r="G18" s="3">
        <v>0</v>
      </c>
      <c r="I18" s="3">
        <f t="shared" si="1"/>
        <v>10331419662</v>
      </c>
      <c r="K18" s="12">
        <f t="shared" si="0"/>
        <v>1.0087587618184258E-2</v>
      </c>
      <c r="M18" s="3">
        <v>0</v>
      </c>
      <c r="O18" s="3">
        <f>VLOOKUP(A18,'درآمد ناشی از تغییر قیمت اوراق'!A:Q,17,0)</f>
        <v>20662839324</v>
      </c>
      <c r="Q18" s="3">
        <v>0</v>
      </c>
      <c r="S18" s="3">
        <f t="shared" si="2"/>
        <v>20662839324</v>
      </c>
      <c r="U18" s="12">
        <f t="shared" si="3"/>
        <v>5.2524863003815822E-3</v>
      </c>
    </row>
    <row r="19" spans="1:21" ht="22.5">
      <c r="A19" s="2" t="s">
        <v>15</v>
      </c>
      <c r="C19" s="3">
        <v>0</v>
      </c>
      <c r="E19" s="3">
        <f>VLOOKUP(A19,'درآمد ناشی از تغییر قیمت اوراق'!A:Q,9,0)</f>
        <v>-1184289249</v>
      </c>
      <c r="G19" s="3">
        <v>0</v>
      </c>
      <c r="I19" s="3">
        <f t="shared" si="1"/>
        <v>-1184289249</v>
      </c>
      <c r="K19" s="12">
        <f t="shared" si="0"/>
        <v>-1.1563388145485955E-3</v>
      </c>
      <c r="M19" s="3">
        <v>0</v>
      </c>
      <c r="O19" s="3">
        <f>VLOOKUP(A19,'درآمد ناشی از تغییر قیمت اوراق'!A:Q,17,0)</f>
        <v>5064049516</v>
      </c>
      <c r="Q19" s="3">
        <v>0</v>
      </c>
      <c r="S19" s="3">
        <f t="shared" si="2"/>
        <v>5064049516</v>
      </c>
      <c r="U19" s="12">
        <f t="shared" si="3"/>
        <v>1.2872795597045211E-3</v>
      </c>
    </row>
    <row r="20" spans="1:21" ht="22.5">
      <c r="A20" s="2" t="s">
        <v>36</v>
      </c>
      <c r="C20" s="3">
        <v>0</v>
      </c>
      <c r="E20" s="3">
        <f>VLOOKUP(A20,'درآمد ناشی از تغییر قیمت اوراق'!A:Q,9,0)</f>
        <v>10929941233</v>
      </c>
      <c r="G20" s="3">
        <v>0</v>
      </c>
      <c r="I20" s="3">
        <f t="shared" si="1"/>
        <v>10929941233</v>
      </c>
      <c r="K20" s="12">
        <f t="shared" si="0"/>
        <v>1.0671983469515593E-2</v>
      </c>
      <c r="M20" s="3">
        <v>0</v>
      </c>
      <c r="O20" s="3">
        <f>VLOOKUP(A20,'درآمد ناشی از تغییر قیمت اوراق'!A:Q,17,0)</f>
        <v>29044333496</v>
      </c>
      <c r="Q20" s="3">
        <v>0</v>
      </c>
      <c r="S20" s="3">
        <f t="shared" si="2"/>
        <v>29044333496</v>
      </c>
      <c r="U20" s="12">
        <f t="shared" si="3"/>
        <v>7.3830590946066402E-3</v>
      </c>
    </row>
    <row r="21" spans="1:21" ht="22.5">
      <c r="A21" s="2" t="s">
        <v>20</v>
      </c>
      <c r="C21" s="3">
        <v>0</v>
      </c>
      <c r="E21" s="3">
        <f>VLOOKUP(A21,'درآمد ناشی از تغییر قیمت اوراق'!A:Q,9,0)</f>
        <v>47970890156</v>
      </c>
      <c r="G21" s="3">
        <v>0</v>
      </c>
      <c r="I21" s="3">
        <f t="shared" si="1"/>
        <v>47970890156</v>
      </c>
      <c r="K21" s="12">
        <f t="shared" si="0"/>
        <v>4.6838728209910425E-2</v>
      </c>
      <c r="M21" s="3">
        <v>0</v>
      </c>
      <c r="O21" s="3">
        <f>VLOOKUP(A21,'درآمد ناشی از تغییر قیمت اوراق'!A:Q,17,0)</f>
        <v>228295200140</v>
      </c>
      <c r="Q21" s="3">
        <v>0</v>
      </c>
      <c r="S21" s="3">
        <f t="shared" si="2"/>
        <v>228295200140</v>
      </c>
      <c r="U21" s="12">
        <f t="shared" si="3"/>
        <v>5.8032557499754653E-2</v>
      </c>
    </row>
    <row r="22" spans="1:21" ht="22.5">
      <c r="A22" s="2" t="s">
        <v>39</v>
      </c>
      <c r="C22" s="3">
        <v>0</v>
      </c>
      <c r="E22" s="3">
        <f>VLOOKUP(A22,'درآمد ناشی از تغییر قیمت اوراق'!A:Q,9,0)</f>
        <v>63367941715</v>
      </c>
      <c r="G22" s="3">
        <v>0</v>
      </c>
      <c r="I22" s="3">
        <f t="shared" si="1"/>
        <v>63367941715</v>
      </c>
      <c r="K22" s="12">
        <f t="shared" si="0"/>
        <v>6.1872393644525604E-2</v>
      </c>
      <c r="M22" s="3">
        <v>0</v>
      </c>
      <c r="O22" s="3">
        <f>VLOOKUP(A22,'درآمد ناشی از تغییر قیمت اوراق'!A:Q,17,0)</f>
        <v>85013498523</v>
      </c>
      <c r="Q22" s="3">
        <v>0</v>
      </c>
      <c r="S22" s="3">
        <f t="shared" si="2"/>
        <v>85013498523</v>
      </c>
      <c r="U22" s="12">
        <f t="shared" si="3"/>
        <v>2.1610400649097521E-2</v>
      </c>
    </row>
    <row r="23" spans="1:21" ht="22.5">
      <c r="A23" s="2" t="s">
        <v>46</v>
      </c>
      <c r="C23" s="3">
        <v>0</v>
      </c>
      <c r="E23" s="3">
        <f>VLOOKUP(A23,'درآمد ناشی از تغییر قیمت اوراق'!A:Q,9,0)</f>
        <v>-11400000</v>
      </c>
      <c r="G23" s="3">
        <v>0</v>
      </c>
      <c r="I23" s="3">
        <f t="shared" si="1"/>
        <v>-11400000</v>
      </c>
      <c r="K23" s="12">
        <f t="shared" si="0"/>
        <v>-1.113094837007508E-5</v>
      </c>
      <c r="M23" s="3">
        <v>0</v>
      </c>
      <c r="O23" s="3">
        <f>VLOOKUP(A23,'درآمد ناشی از تغییر قیمت اوراق'!A:Q,17,0)</f>
        <v>-11400000</v>
      </c>
      <c r="Q23" s="3">
        <v>0</v>
      </c>
      <c r="S23" s="3">
        <f t="shared" si="2"/>
        <v>-11400000</v>
      </c>
      <c r="U23" s="12">
        <f t="shared" si="3"/>
        <v>-2.8978758865341909E-6</v>
      </c>
    </row>
    <row r="24" spans="1:21" ht="22.5">
      <c r="A24" s="2" t="s">
        <v>21</v>
      </c>
      <c r="C24" s="3">
        <v>0</v>
      </c>
      <c r="E24" s="3">
        <f>VLOOKUP(A24,'درآمد ناشی از تغییر قیمت اوراق'!A:Q,9,0)</f>
        <v>-346415608</v>
      </c>
      <c r="G24" s="3">
        <v>0</v>
      </c>
      <c r="I24" s="3">
        <f t="shared" si="1"/>
        <v>-346415608</v>
      </c>
      <c r="K24" s="12">
        <f t="shared" si="0"/>
        <v>-3.3823984624878665E-4</v>
      </c>
      <c r="M24" s="3">
        <v>0</v>
      </c>
      <c r="O24" s="3">
        <f>VLOOKUP(A24,'درآمد ناشی از تغییر قیمت اوراق'!A:Q,17,0)</f>
        <v>-27647292623</v>
      </c>
      <c r="Q24" s="3">
        <v>0</v>
      </c>
      <c r="S24" s="3">
        <f t="shared" si="2"/>
        <v>-27647292623</v>
      </c>
      <c r="U24" s="12">
        <f t="shared" si="3"/>
        <v>-7.0279318087847651E-3</v>
      </c>
    </row>
    <row r="25" spans="1:21" ht="22.5">
      <c r="A25" s="2" t="s">
        <v>41</v>
      </c>
      <c r="C25" s="3">
        <v>0</v>
      </c>
      <c r="E25" s="3">
        <f>VLOOKUP(A25,'درآمد ناشی از تغییر قیمت اوراق'!A:Q,9,0)</f>
        <v>28175136716</v>
      </c>
      <c r="G25" s="3">
        <v>0</v>
      </c>
      <c r="I25" s="3">
        <f t="shared" si="1"/>
        <v>28175136716</v>
      </c>
      <c r="K25" s="12">
        <f t="shared" si="0"/>
        <v>2.7510174746105502E-2</v>
      </c>
      <c r="M25" s="3">
        <v>0</v>
      </c>
      <c r="O25" s="3">
        <f>VLOOKUP(A25,'درآمد ناشی از تغییر قیمت اوراق'!A:Q,17,0)</f>
        <v>25891190282</v>
      </c>
      <c r="Q25" s="3">
        <v>0</v>
      </c>
      <c r="S25" s="3">
        <f t="shared" si="2"/>
        <v>25891190282</v>
      </c>
      <c r="U25" s="12">
        <f t="shared" si="3"/>
        <v>6.5815312273575597E-3</v>
      </c>
    </row>
    <row r="26" spans="1:21" ht="22.5">
      <c r="A26" s="2" t="s">
        <v>32</v>
      </c>
      <c r="C26" s="3">
        <v>0</v>
      </c>
      <c r="E26" s="3">
        <f>VLOOKUP(A26,'درآمد ناشی از تغییر قیمت اوراق'!A:Q,9,0)</f>
        <v>-5001141800</v>
      </c>
      <c r="G26" s="3">
        <v>0</v>
      </c>
      <c r="I26" s="3">
        <f t="shared" si="1"/>
        <v>-5001141800</v>
      </c>
      <c r="K26" s="12">
        <f t="shared" si="0"/>
        <v>-4.8831097515109074E-3</v>
      </c>
      <c r="M26" s="3">
        <v>0</v>
      </c>
      <c r="O26" s="3">
        <f>VLOOKUP(A26,'درآمد ناشی از تغییر قیمت اوراق'!A:Q,17,0)</f>
        <v>-1821789986</v>
      </c>
      <c r="Q26" s="3">
        <v>0</v>
      </c>
      <c r="S26" s="3">
        <f t="shared" si="2"/>
        <v>-1821789986</v>
      </c>
      <c r="U26" s="12">
        <f t="shared" si="3"/>
        <v>-4.630983570841106E-4</v>
      </c>
    </row>
    <row r="27" spans="1:21" ht="22.5">
      <c r="A27" s="2" t="s">
        <v>24</v>
      </c>
      <c r="C27" s="3">
        <v>0</v>
      </c>
      <c r="E27" s="3">
        <f>VLOOKUP(A27,'درآمد ناشی از تغییر قیمت اوراق'!A:Q,9,0)</f>
        <v>44622579</v>
      </c>
      <c r="G27" s="3">
        <v>0</v>
      </c>
      <c r="I27" s="3">
        <f t="shared" si="1"/>
        <v>44622579</v>
      </c>
      <c r="K27" s="12">
        <f t="shared" si="0"/>
        <v>4.3569440613034776E-5</v>
      </c>
      <c r="M27" s="3">
        <v>0</v>
      </c>
      <c r="O27" s="3">
        <f>VLOOKUP(A27,'درآمد ناشی از تغییر قیمت اوراق'!A:Q,17,0)</f>
        <v>306910945</v>
      </c>
      <c r="Q27" s="3">
        <v>0</v>
      </c>
      <c r="S27" s="3">
        <f t="shared" si="2"/>
        <v>306910945</v>
      </c>
      <c r="U27" s="12">
        <f t="shared" si="3"/>
        <v>7.8016651476221161E-5</v>
      </c>
    </row>
    <row r="28" spans="1:21" ht="22.5">
      <c r="A28" s="2" t="s">
        <v>42</v>
      </c>
      <c r="C28" s="3">
        <v>0</v>
      </c>
      <c r="E28" s="3">
        <f>VLOOKUP(A28,'درآمد ناشی از تغییر قیمت اوراق'!A:Q,9,0)</f>
        <v>531804864992</v>
      </c>
      <c r="G28" s="3">
        <v>0</v>
      </c>
      <c r="I28" s="3">
        <f t="shared" si="1"/>
        <v>531804864992</v>
      </c>
      <c r="K28" s="12">
        <f t="shared" si="0"/>
        <v>0.51925372764742983</v>
      </c>
      <c r="M28" s="3">
        <v>0</v>
      </c>
      <c r="O28" s="3">
        <f>VLOOKUP(A28,'درآمد ناشی از تغییر قیمت اوراق'!A:Q,17,0)</f>
        <v>1550102810428</v>
      </c>
      <c r="Q28" s="3">
        <v>0</v>
      </c>
      <c r="S28" s="3">
        <f t="shared" si="2"/>
        <v>1550102810428</v>
      </c>
      <c r="U28" s="12">
        <f t="shared" si="3"/>
        <v>0.39403557508668258</v>
      </c>
    </row>
    <row r="29" spans="1:21" ht="22.5">
      <c r="A29" s="2" t="s">
        <v>26</v>
      </c>
      <c r="C29" s="3">
        <v>0</v>
      </c>
      <c r="E29" s="3">
        <f>VLOOKUP(A29,'درآمد ناشی از تغییر قیمت اوراق'!A:Q,9,0)</f>
        <v>6294851389</v>
      </c>
      <c r="G29" s="3">
        <v>0</v>
      </c>
      <c r="I29" s="3">
        <f t="shared" si="1"/>
        <v>6294851389</v>
      </c>
      <c r="K29" s="12">
        <f t="shared" si="0"/>
        <v>6.1462864744082808E-3</v>
      </c>
      <c r="M29" s="3">
        <v>0</v>
      </c>
      <c r="O29" s="3">
        <f>VLOOKUP(A29,'درآمد ناشی از تغییر قیمت اوراق'!A:Q,17,0)</f>
        <v>15902381968</v>
      </c>
      <c r="Q29" s="3">
        <v>0</v>
      </c>
      <c r="S29" s="3">
        <f t="shared" si="2"/>
        <v>15902381968</v>
      </c>
      <c r="U29" s="12">
        <f t="shared" si="3"/>
        <v>4.0423797582038005E-3</v>
      </c>
    </row>
    <row r="30" spans="1:21" ht="22.5">
      <c r="A30" s="2" t="s">
        <v>18</v>
      </c>
      <c r="C30" s="3">
        <v>0</v>
      </c>
      <c r="E30" s="3">
        <f>VLOOKUP(A30,'درآمد ناشی از تغییر قیمت اوراق'!A:Q,9,0)</f>
        <v>884048170</v>
      </c>
      <c r="G30" s="3">
        <v>0</v>
      </c>
      <c r="I30" s="3">
        <f t="shared" si="1"/>
        <v>884048170</v>
      </c>
      <c r="K30" s="12">
        <f t="shared" si="0"/>
        <v>8.6318373130959264E-4</v>
      </c>
      <c r="M30" s="3">
        <v>0</v>
      </c>
      <c r="O30" s="3">
        <f>VLOOKUP(A30,'درآمد ناشی از تغییر قیمت اوراق'!A:Q,17,0)</f>
        <v>-338840061</v>
      </c>
      <c r="Q30" s="3">
        <v>0</v>
      </c>
      <c r="S30" s="3">
        <f t="shared" si="2"/>
        <v>-338840061</v>
      </c>
      <c r="U30" s="12">
        <f t="shared" si="3"/>
        <v>-8.6133021242427573E-5</v>
      </c>
    </row>
    <row r="31" spans="1:21" ht="22.5">
      <c r="A31" s="2" t="s">
        <v>28</v>
      </c>
      <c r="C31" s="3">
        <v>0</v>
      </c>
      <c r="E31" s="3">
        <f>VLOOKUP(A31,'درآمد ناشی از تغییر قیمت اوراق'!A:Q,9,0)</f>
        <v>68422515563</v>
      </c>
      <c r="G31" s="3">
        <v>0</v>
      </c>
      <c r="I31" s="3">
        <f t="shared" si="1"/>
        <v>68422515563</v>
      </c>
      <c r="K31" s="12">
        <f t="shared" si="0"/>
        <v>6.6807674393194003E-2</v>
      </c>
      <c r="M31" s="3">
        <v>0</v>
      </c>
      <c r="O31" s="3">
        <f>VLOOKUP(A31,'درآمد ناشی از تغییر قیمت اوراق'!A:Q,17,0)</f>
        <v>150513212009</v>
      </c>
      <c r="Q31" s="3">
        <v>0</v>
      </c>
      <c r="S31" s="3">
        <f t="shared" si="2"/>
        <v>150513212009</v>
      </c>
      <c r="U31" s="12">
        <f t="shared" si="3"/>
        <v>3.8260404182955218E-2</v>
      </c>
    </row>
    <row r="32" spans="1:21" ht="22.5">
      <c r="A32" s="2" t="s">
        <v>25</v>
      </c>
      <c r="C32" s="3">
        <v>0</v>
      </c>
      <c r="E32" s="3">
        <f>VLOOKUP(A32,'درآمد ناشی از تغییر قیمت اوراق'!A:Q,9,0)</f>
        <v>43876119</v>
      </c>
      <c r="G32" s="3">
        <v>0</v>
      </c>
      <c r="I32" s="3">
        <f t="shared" si="1"/>
        <v>43876119</v>
      </c>
      <c r="K32" s="12">
        <f t="shared" si="0"/>
        <v>4.2840597830550021E-5</v>
      </c>
      <c r="M32" s="3">
        <v>0</v>
      </c>
      <c r="O32" s="3">
        <f>VLOOKUP(A32,'درآمد ناشی از تغییر قیمت اوراق'!A:Q,17,0)</f>
        <v>65788754</v>
      </c>
      <c r="Q32" s="3">
        <v>0</v>
      </c>
      <c r="S32" s="3">
        <f t="shared" si="2"/>
        <v>65788754</v>
      </c>
      <c r="U32" s="12">
        <f t="shared" si="3"/>
        <v>1.6723477528221913E-5</v>
      </c>
    </row>
    <row r="33" spans="1:21" ht="22.5">
      <c r="A33" s="2" t="s">
        <v>37</v>
      </c>
      <c r="C33" s="3">
        <v>0</v>
      </c>
      <c r="E33" s="3">
        <f>VLOOKUP(A33,'درآمد ناشی از تغییر قیمت اوراق'!A:Q,9,0)</f>
        <v>-796886372</v>
      </c>
      <c r="G33" s="3">
        <v>0</v>
      </c>
      <c r="I33" s="3">
        <f t="shared" si="1"/>
        <v>-796886372</v>
      </c>
      <c r="K33" s="12">
        <f t="shared" si="0"/>
        <v>-7.780790406621441E-4</v>
      </c>
      <c r="M33" s="3">
        <v>0</v>
      </c>
      <c r="O33" s="3">
        <f>VLOOKUP(A33,'درآمد ناشی از تغییر قیمت اوراق'!A:Q,17,0)</f>
        <v>1694158003</v>
      </c>
      <c r="Q33" s="3">
        <v>0</v>
      </c>
      <c r="S33" s="3">
        <f t="shared" si="2"/>
        <v>1694158003</v>
      </c>
      <c r="U33" s="12">
        <f t="shared" si="3"/>
        <v>4.3065435305900167E-4</v>
      </c>
    </row>
    <row r="34" spans="1:21" ht="22.5">
      <c r="A34" s="2" t="s">
        <v>44</v>
      </c>
      <c r="C34" s="3">
        <v>0</v>
      </c>
      <c r="E34" s="3">
        <f>VLOOKUP(A34,'درآمد ناشی از تغییر قیمت اوراق'!A:Q,9,0)</f>
        <v>-833392731</v>
      </c>
      <c r="G34" s="3">
        <v>0</v>
      </c>
      <c r="I34" s="3">
        <f t="shared" si="1"/>
        <v>-833392731</v>
      </c>
      <c r="K34" s="12">
        <f t="shared" si="0"/>
        <v>-8.1372381234709381E-4</v>
      </c>
      <c r="M34" s="3">
        <v>0</v>
      </c>
      <c r="O34" s="3">
        <f>VLOOKUP(A34,'درآمد ناشی از تغییر قیمت اوراق'!A:Q,17,0)</f>
        <v>9654920000</v>
      </c>
      <c r="Q34" s="3">
        <v>0</v>
      </c>
      <c r="S34" s="3">
        <f t="shared" si="2"/>
        <v>9654920000</v>
      </c>
      <c r="U34" s="12">
        <f t="shared" si="3"/>
        <v>2.4542771802119902E-3</v>
      </c>
    </row>
    <row r="35" spans="1:21" ht="22.5">
      <c r="A35" s="2" t="s">
        <v>30</v>
      </c>
      <c r="C35" s="3">
        <v>0</v>
      </c>
      <c r="E35" s="3">
        <f>VLOOKUP(A35,'درآمد ناشی از تغییر قیمت اوراق'!A:Q,9,0)</f>
        <v>-3158291008</v>
      </c>
      <c r="G35" s="3">
        <v>0</v>
      </c>
      <c r="I35" s="3">
        <f t="shared" si="1"/>
        <v>-3158291008</v>
      </c>
      <c r="K35" s="12">
        <f t="shared" si="0"/>
        <v>-3.0837521182210861E-3</v>
      </c>
      <c r="M35" s="3">
        <v>0</v>
      </c>
      <c r="O35" s="3">
        <f>VLOOKUP(A35,'درآمد ناشی از تغییر قیمت اوراق'!A:Q,17,0)</f>
        <v>-7770085108</v>
      </c>
      <c r="Q35" s="3">
        <v>0</v>
      </c>
      <c r="S35" s="3">
        <f t="shared" si="2"/>
        <v>-7770085108</v>
      </c>
      <c r="U35" s="12">
        <f t="shared" si="3"/>
        <v>-1.975152830771194E-3</v>
      </c>
    </row>
    <row r="36" spans="1:21" ht="22.5">
      <c r="A36" s="2" t="s">
        <v>557</v>
      </c>
      <c r="C36" s="3">
        <v>2424425000</v>
      </c>
      <c r="E36" s="3">
        <v>0</v>
      </c>
      <c r="G36" s="3">
        <v>0</v>
      </c>
      <c r="I36" s="3">
        <f t="shared" si="1"/>
        <v>2424425000</v>
      </c>
      <c r="K36" s="12">
        <f t="shared" si="0"/>
        <v>2.3672060966771291E-3</v>
      </c>
      <c r="M36" s="3">
        <v>9811057200</v>
      </c>
      <c r="O36" s="3">
        <v>0</v>
      </c>
      <c r="Q36" s="1">
        <v>0</v>
      </c>
      <c r="S36" s="3">
        <f t="shared" si="2"/>
        <v>9811057200</v>
      </c>
      <c r="U36" s="12">
        <f t="shared" si="3"/>
        <v>2.4939672001129524E-3</v>
      </c>
    </row>
    <row r="37" spans="1:21" ht="22.5">
      <c r="A37" s="2" t="s">
        <v>559</v>
      </c>
      <c r="C37" s="1">
        <v>0</v>
      </c>
      <c r="E37" s="3">
        <v>0</v>
      </c>
      <c r="G37" s="3">
        <v>0</v>
      </c>
      <c r="I37" s="3">
        <f t="shared" si="1"/>
        <v>0</v>
      </c>
      <c r="K37" s="12">
        <f t="shared" si="0"/>
        <v>0</v>
      </c>
      <c r="M37" s="3">
        <v>172800000000</v>
      </c>
      <c r="O37" s="3">
        <v>0</v>
      </c>
      <c r="Q37" s="1">
        <v>0</v>
      </c>
      <c r="S37" s="3">
        <f t="shared" si="2"/>
        <v>172800000000</v>
      </c>
      <c r="U37" s="12">
        <f t="shared" si="3"/>
        <v>4.392569764851826E-2</v>
      </c>
    </row>
    <row r="38" spans="1:21" ht="22.5">
      <c r="A38" s="2" t="s">
        <v>560</v>
      </c>
      <c r="C38" s="1">
        <v>0</v>
      </c>
      <c r="E38" s="3">
        <v>0</v>
      </c>
      <c r="G38" s="3">
        <v>0</v>
      </c>
      <c r="I38" s="3">
        <f t="shared" si="1"/>
        <v>0</v>
      </c>
      <c r="K38" s="12">
        <f t="shared" si="0"/>
        <v>0</v>
      </c>
      <c r="M38" s="3">
        <v>19200000000</v>
      </c>
      <c r="O38" s="3">
        <v>0</v>
      </c>
      <c r="Q38" s="1">
        <v>0</v>
      </c>
      <c r="S38" s="3">
        <f t="shared" si="2"/>
        <v>19200000000</v>
      </c>
      <c r="U38" s="12">
        <f t="shared" si="3"/>
        <v>4.8806330720575844E-3</v>
      </c>
    </row>
    <row r="39" spans="1:21" ht="22.5">
      <c r="A39" s="2" t="s">
        <v>561</v>
      </c>
      <c r="C39" s="1">
        <v>0</v>
      </c>
      <c r="E39" s="3">
        <v>0</v>
      </c>
      <c r="G39" s="3">
        <v>0</v>
      </c>
      <c r="I39" s="3">
        <f t="shared" si="1"/>
        <v>0</v>
      </c>
      <c r="K39" s="12">
        <f t="shared" si="0"/>
        <v>0</v>
      </c>
      <c r="M39" s="3">
        <v>80000000000</v>
      </c>
      <c r="O39" s="3">
        <v>0</v>
      </c>
      <c r="Q39" s="1">
        <v>0</v>
      </c>
      <c r="S39" s="3">
        <f t="shared" si="2"/>
        <v>80000000000</v>
      </c>
      <c r="U39" s="12">
        <f t="shared" si="3"/>
        <v>2.0335971133573268E-2</v>
      </c>
    </row>
    <row r="40" spans="1:21" ht="23.25" thickBot="1">
      <c r="A40" s="2" t="s">
        <v>562</v>
      </c>
      <c r="C40" s="1">
        <v>0</v>
      </c>
      <c r="E40" s="3">
        <v>0</v>
      </c>
      <c r="G40" s="3">
        <v>0</v>
      </c>
      <c r="I40" s="3">
        <f t="shared" si="1"/>
        <v>0</v>
      </c>
      <c r="K40" s="12">
        <f t="shared" si="0"/>
        <v>0</v>
      </c>
      <c r="M40" s="3">
        <v>337165000000</v>
      </c>
      <c r="O40" s="3">
        <v>0</v>
      </c>
      <c r="Q40" s="1">
        <v>0</v>
      </c>
      <c r="S40" s="3">
        <f t="shared" si="2"/>
        <v>337165000000</v>
      </c>
      <c r="U40" s="12">
        <f t="shared" si="3"/>
        <v>8.5707221340640391E-2</v>
      </c>
    </row>
    <row r="41" spans="1:21" ht="22.5" thickBot="1">
      <c r="C41" s="4">
        <f>SUM(C8:C40)</f>
        <v>261836674706</v>
      </c>
      <c r="E41" s="4">
        <f>SUM(E8:E40)</f>
        <v>602112853806</v>
      </c>
      <c r="G41" s="4">
        <f>SUM(G8:G40)</f>
        <v>160221963528</v>
      </c>
      <c r="I41" s="4">
        <f>SUM(I8:I40)</f>
        <v>1024171492040</v>
      </c>
      <c r="K41" s="7">
        <f>SUM(K8:K40)</f>
        <v>0.99999999999999978</v>
      </c>
      <c r="M41" s="4">
        <f>SUM(M8:M40)</f>
        <v>878388306906</v>
      </c>
      <c r="O41" s="4">
        <f>SUM(O9:O40)</f>
        <v>2297858221277</v>
      </c>
      <c r="Q41" s="4">
        <f>SUM(Q8:Q40)</f>
        <v>757669362754</v>
      </c>
      <c r="S41" s="4">
        <f>SUM(S8:S40)</f>
        <v>3933915890937</v>
      </c>
      <c r="U41" s="7">
        <f>SUM(U8:U40)</f>
        <v>0.99999999999999989</v>
      </c>
    </row>
    <row r="42" spans="1:21" ht="22.5" thickTop="1"/>
    <row r="46" spans="1:21">
      <c r="M46" s="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0"/>
  <sheetViews>
    <sheetView rightToLeft="1" topLeftCell="A91" workbookViewId="0">
      <selection activeCell="O113" sqref="O113"/>
    </sheetView>
  </sheetViews>
  <sheetFormatPr defaultRowHeight="21.75"/>
  <cols>
    <col min="1" max="1" width="39.71093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4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</row>
    <row r="4" spans="1:1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2.5">
      <c r="A6" s="15" t="s">
        <v>455</v>
      </c>
      <c r="C6" s="15" t="s">
        <v>453</v>
      </c>
      <c r="D6" s="15" t="s">
        <v>453</v>
      </c>
      <c r="E6" s="15" t="s">
        <v>453</v>
      </c>
      <c r="F6" s="15" t="s">
        <v>453</v>
      </c>
      <c r="G6" s="15" t="s">
        <v>453</v>
      </c>
      <c r="H6" s="15" t="s">
        <v>453</v>
      </c>
      <c r="I6" s="15" t="s">
        <v>453</v>
      </c>
      <c r="K6" s="15" t="s">
        <v>454</v>
      </c>
      <c r="L6" s="15" t="s">
        <v>454</v>
      </c>
      <c r="M6" s="15" t="s">
        <v>454</v>
      </c>
      <c r="N6" s="15" t="s">
        <v>454</v>
      </c>
      <c r="O6" s="15" t="s">
        <v>454</v>
      </c>
      <c r="P6" s="15" t="s">
        <v>454</v>
      </c>
      <c r="Q6" s="15" t="s">
        <v>454</v>
      </c>
    </row>
    <row r="7" spans="1:17" ht="22.5">
      <c r="A7" s="15" t="s">
        <v>455</v>
      </c>
      <c r="C7" s="15" t="s">
        <v>515</v>
      </c>
      <c r="E7" s="15" t="s">
        <v>512</v>
      </c>
      <c r="G7" s="15" t="s">
        <v>513</v>
      </c>
      <c r="I7" s="15" t="s">
        <v>516</v>
      </c>
      <c r="K7" s="15" t="s">
        <v>515</v>
      </c>
      <c r="M7" s="15" t="s">
        <v>512</v>
      </c>
      <c r="O7" s="15" t="s">
        <v>513</v>
      </c>
      <c r="Q7" s="15" t="s">
        <v>516</v>
      </c>
    </row>
    <row r="8" spans="1:17" ht="22.5">
      <c r="A8" s="2" t="s">
        <v>86</v>
      </c>
      <c r="C8" s="3">
        <v>10716064467</v>
      </c>
      <c r="E8" s="3">
        <v>0</v>
      </c>
      <c r="G8" s="3">
        <v>72270443220</v>
      </c>
      <c r="I8" s="3">
        <f>C8+E8+G8</f>
        <v>82986507687</v>
      </c>
      <c r="K8" s="3">
        <f>IFERROR(VLOOKUP(A8,'سود اوراق بهادار و سپرده بانکی'!A:S,19,0),0)</f>
        <v>217565099103</v>
      </c>
      <c r="M8" s="3">
        <v>0</v>
      </c>
      <c r="O8" s="3">
        <v>72270443220</v>
      </c>
      <c r="Q8" s="3">
        <f>K8+M8+O8</f>
        <v>289835542323</v>
      </c>
    </row>
    <row r="9" spans="1:17" ht="22.5">
      <c r="A9" s="2" t="s">
        <v>185</v>
      </c>
      <c r="C9" s="3">
        <v>11921911214</v>
      </c>
      <c r="E9" s="3">
        <v>0</v>
      </c>
      <c r="G9" s="3">
        <v>17414756121</v>
      </c>
      <c r="I9" s="3">
        <f t="shared" ref="I9:I72" si="0">C9+E9+G9</f>
        <v>29336667335</v>
      </c>
      <c r="K9" s="3">
        <f>IFERROR(VLOOKUP(A9,'سود اوراق بهادار و سپرده بانکی'!A:S,19,0),0)</f>
        <v>110964935767</v>
      </c>
      <c r="M9" s="3">
        <v>0</v>
      </c>
      <c r="O9" s="3">
        <v>15982690790</v>
      </c>
      <c r="Q9" s="3">
        <f t="shared" ref="Q9:Q72" si="1">K9+M9+O9</f>
        <v>126947626557</v>
      </c>
    </row>
    <row r="10" spans="1:17" ht="22.5">
      <c r="A10" s="2" t="s">
        <v>93</v>
      </c>
      <c r="C10" s="3">
        <v>23559181162</v>
      </c>
      <c r="E10" s="3">
        <v>0</v>
      </c>
      <c r="G10" s="3">
        <v>56293610253</v>
      </c>
      <c r="I10" s="3">
        <f t="shared" si="0"/>
        <v>79852791415</v>
      </c>
      <c r="K10" s="3">
        <f>IFERROR(VLOOKUP(A10,'سود اوراق بهادار و سپرده بانکی'!A:S,19,0),0)</f>
        <v>285984814631</v>
      </c>
      <c r="M10" s="3">
        <v>0</v>
      </c>
      <c r="O10" s="3">
        <v>56293610253</v>
      </c>
      <c r="Q10" s="3">
        <f t="shared" si="1"/>
        <v>342278424884</v>
      </c>
    </row>
    <row r="11" spans="1:17" ht="22.5">
      <c r="A11" s="2" t="s">
        <v>212</v>
      </c>
      <c r="C11" s="3">
        <v>54224757578</v>
      </c>
      <c r="E11" s="3">
        <v>-121727984610</v>
      </c>
      <c r="G11" s="3">
        <v>58922295525</v>
      </c>
      <c r="I11" s="3">
        <f t="shared" si="0"/>
        <v>-8580931507</v>
      </c>
      <c r="K11" s="3">
        <f>IFERROR(VLOOKUP(A11,'سود اوراق بهادار و سپرده بانکی'!A:S,19,0),0)</f>
        <v>490325515028</v>
      </c>
      <c r="M11" s="3">
        <v>-180579050596</v>
      </c>
      <c r="O11" s="3">
        <v>68331773983</v>
      </c>
      <c r="Q11" s="3">
        <f t="shared" si="1"/>
        <v>378078238415</v>
      </c>
    </row>
    <row r="12" spans="1:17" ht="22.5">
      <c r="A12" s="2" t="s">
        <v>246</v>
      </c>
      <c r="C12" s="3">
        <v>137771506850</v>
      </c>
      <c r="E12" s="3">
        <v>0</v>
      </c>
      <c r="G12" s="3">
        <v>482716106588</v>
      </c>
      <c r="I12" s="3">
        <f t="shared" si="0"/>
        <v>620487613438</v>
      </c>
      <c r="K12" s="3">
        <f>IFERROR(VLOOKUP(A12,'سود اوراق بهادار و سپرده بانکی'!A:S,19,0),0)</f>
        <v>730440000000</v>
      </c>
      <c r="M12" s="3">
        <v>0</v>
      </c>
      <c r="O12" s="3">
        <v>482716106588</v>
      </c>
      <c r="Q12" s="3">
        <f t="shared" si="1"/>
        <v>1213156106588</v>
      </c>
    </row>
    <row r="13" spans="1:17" ht="22.5">
      <c r="A13" s="2" t="s">
        <v>192</v>
      </c>
      <c r="C13" s="3">
        <v>6034618439</v>
      </c>
      <c r="E13" s="3">
        <v>0</v>
      </c>
      <c r="G13" s="3">
        <v>43417185546</v>
      </c>
      <c r="I13" s="3">
        <f t="shared" si="0"/>
        <v>49451803985</v>
      </c>
      <c r="K13" s="3">
        <f>IFERROR(VLOOKUP(A13,'سود اوراق بهادار و سپرده بانکی'!A:S,19,0),0)</f>
        <v>112665566866</v>
      </c>
      <c r="M13" s="3">
        <v>0</v>
      </c>
      <c r="O13" s="3">
        <v>43417185546</v>
      </c>
      <c r="Q13" s="3">
        <f t="shared" si="1"/>
        <v>156082752412</v>
      </c>
    </row>
    <row r="14" spans="1:17" ht="22.5">
      <c r="A14" s="2" t="s">
        <v>195</v>
      </c>
      <c r="C14" s="3">
        <v>69730430883</v>
      </c>
      <c r="E14" s="3">
        <v>-175873558188</v>
      </c>
      <c r="G14" s="3">
        <v>209880086370</v>
      </c>
      <c r="I14" s="3">
        <f t="shared" si="0"/>
        <v>103736959065</v>
      </c>
      <c r="K14" s="3">
        <f>IFERROR(VLOOKUP(A14,'سود اوراق بهادار و سپرده بانکی'!A:S,19,0),0)</f>
        <v>400584960440</v>
      </c>
      <c r="M14" s="3">
        <v>-78097100133</v>
      </c>
      <c r="O14" s="3">
        <v>209880086370</v>
      </c>
      <c r="Q14" s="3">
        <f t="shared" si="1"/>
        <v>532367946677</v>
      </c>
    </row>
    <row r="15" spans="1:17" ht="22.5">
      <c r="A15" s="2" t="s">
        <v>64</v>
      </c>
      <c r="C15" s="3">
        <v>0</v>
      </c>
      <c r="E15" s="3">
        <v>81908021381</v>
      </c>
      <c r="G15" s="3">
        <v>0</v>
      </c>
      <c r="I15" s="3">
        <f t="shared" si="0"/>
        <v>81908021381</v>
      </c>
      <c r="K15" s="3">
        <v>380000000000</v>
      </c>
      <c r="M15" s="3">
        <v>-30673131497</v>
      </c>
      <c r="O15" s="3">
        <v>-3682329827</v>
      </c>
      <c r="Q15" s="3">
        <f t="shared" si="1"/>
        <v>345644538676</v>
      </c>
    </row>
    <row r="16" spans="1:17" ht="22.5">
      <c r="A16" s="2" t="s">
        <v>497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f>IFERROR(VLOOKUP(A16,'سود اوراق بهادار و سپرده بانکی'!A:S,19,0),0)</f>
        <v>0</v>
      </c>
      <c r="M16" s="3">
        <v>0</v>
      </c>
      <c r="O16" s="3">
        <v>4401262750</v>
      </c>
      <c r="Q16" s="3">
        <f t="shared" si="1"/>
        <v>4401262750</v>
      </c>
    </row>
    <row r="17" spans="1:17" ht="22.5">
      <c r="A17" s="2" t="s">
        <v>74</v>
      </c>
      <c r="C17" s="3">
        <v>0</v>
      </c>
      <c r="E17" s="3">
        <v>100429228228</v>
      </c>
      <c r="G17" s="3">
        <v>0</v>
      </c>
      <c r="I17" s="3">
        <f t="shared" si="0"/>
        <v>100429228228</v>
      </c>
      <c r="K17" s="3">
        <v>540000000000</v>
      </c>
      <c r="M17" s="3">
        <v>-297023570125</v>
      </c>
      <c r="O17" s="3">
        <v>-3904250</v>
      </c>
      <c r="Q17" s="3">
        <f t="shared" si="1"/>
        <v>242972525625</v>
      </c>
    </row>
    <row r="18" spans="1:17" ht="22.5">
      <c r="A18" s="2" t="s">
        <v>498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f>IFERROR(VLOOKUP(A18,'سود اوراق بهادار و سپرده بانکی'!A:S,19,0),0)</f>
        <v>0</v>
      </c>
      <c r="M18" s="3">
        <v>0</v>
      </c>
      <c r="O18" s="3">
        <v>18263618629</v>
      </c>
      <c r="Q18" s="3">
        <f t="shared" si="1"/>
        <v>18263618629</v>
      </c>
    </row>
    <row r="19" spans="1:17" ht="22.5">
      <c r="A19" s="2" t="s">
        <v>499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f>IFERROR(VLOOKUP(A19,'سود اوراق بهادار و سپرده بانکی'!A:S,19,0),0)</f>
        <v>0</v>
      </c>
      <c r="M19" s="3">
        <v>0</v>
      </c>
      <c r="O19" s="3">
        <v>5586030169</v>
      </c>
      <c r="Q19" s="3">
        <f t="shared" si="1"/>
        <v>5586030169</v>
      </c>
    </row>
    <row r="20" spans="1:17" ht="22.5">
      <c r="A20" s="2" t="s">
        <v>477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f>IFERROR(VLOOKUP(A20,'سود اوراق بهادار و سپرده بانکی'!A:S,19,0),0)</f>
        <v>229272329420</v>
      </c>
      <c r="M20" s="3">
        <v>0</v>
      </c>
      <c r="O20" s="3">
        <v>78978986924</v>
      </c>
      <c r="Q20" s="3">
        <f t="shared" si="1"/>
        <v>308251316344</v>
      </c>
    </row>
    <row r="21" spans="1:17" ht="22.5">
      <c r="A21" s="2" t="s">
        <v>476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f>IFERROR(VLOOKUP(A21,'سود اوراق بهادار و سپرده بانکی'!A:S,19,0),0)</f>
        <v>185102520603</v>
      </c>
      <c r="M21" s="3">
        <v>0</v>
      </c>
      <c r="O21" s="3">
        <v>429125196290</v>
      </c>
      <c r="Q21" s="3">
        <f t="shared" si="1"/>
        <v>614227716893</v>
      </c>
    </row>
    <row r="22" spans="1:17" ht="22.5">
      <c r="A22" s="2" t="s">
        <v>475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f>IFERROR(VLOOKUP(A22,'سود اوراق بهادار و سپرده بانکی'!A:S,19,0),0)</f>
        <v>293577386691</v>
      </c>
      <c r="M22" s="3">
        <v>0</v>
      </c>
      <c r="O22" s="3">
        <v>484664254865</v>
      </c>
      <c r="Q22" s="3">
        <f t="shared" si="1"/>
        <v>778241641556</v>
      </c>
    </row>
    <row r="23" spans="1:17" ht="22.5">
      <c r="A23" s="2" t="s">
        <v>473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f>IFERROR(VLOOKUP(A23,'سود اوراق بهادار و سپرده بانکی'!A:S,19,0),0)</f>
        <v>37919768878</v>
      </c>
      <c r="M23" s="3">
        <v>0</v>
      </c>
      <c r="O23" s="3">
        <v>86764821384</v>
      </c>
      <c r="Q23" s="3">
        <f t="shared" si="1"/>
        <v>124684590262</v>
      </c>
    </row>
    <row r="24" spans="1:17" ht="22.5">
      <c r="A24" s="2" t="s">
        <v>500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f>IFERROR(VLOOKUP(A24,'سود اوراق بهادار و سپرده بانکی'!A:S,19,0),0)</f>
        <v>0</v>
      </c>
      <c r="M24" s="3">
        <v>0</v>
      </c>
      <c r="O24" s="3">
        <v>11285662268</v>
      </c>
      <c r="Q24" s="3">
        <f t="shared" si="1"/>
        <v>11285662268</v>
      </c>
    </row>
    <row r="25" spans="1:17" ht="22.5">
      <c r="A25" s="2" t="s">
        <v>501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f>IFERROR(VLOOKUP(A25,'سود اوراق بهادار و سپرده بانکی'!A:S,19,0),0)</f>
        <v>0</v>
      </c>
      <c r="M25" s="3">
        <v>0</v>
      </c>
      <c r="O25" s="3">
        <v>173544053963</v>
      </c>
      <c r="Q25" s="3">
        <f t="shared" si="1"/>
        <v>173544053963</v>
      </c>
    </row>
    <row r="26" spans="1:17" ht="22.5">
      <c r="A26" s="2" t="s">
        <v>502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f>IFERROR(VLOOKUP(A26,'سود اوراق بهادار و سپرده بانکی'!A:S,19,0),0)</f>
        <v>0</v>
      </c>
      <c r="M26" s="3">
        <v>0</v>
      </c>
      <c r="O26" s="3">
        <v>543350701472</v>
      </c>
      <c r="Q26" s="3">
        <f t="shared" si="1"/>
        <v>543350701472</v>
      </c>
    </row>
    <row r="27" spans="1:17" ht="22.5">
      <c r="A27" s="2" t="s">
        <v>126</v>
      </c>
      <c r="C27" s="3">
        <v>0</v>
      </c>
      <c r="E27" s="3">
        <v>2805217993</v>
      </c>
      <c r="G27" s="3">
        <v>0</v>
      </c>
      <c r="I27" s="3">
        <f t="shared" si="0"/>
        <v>2805217993</v>
      </c>
      <c r="K27" s="3">
        <f>IFERROR(VLOOKUP(A27,'سود اوراق بهادار و سپرده بانکی'!A:S,19,0),0)</f>
        <v>0</v>
      </c>
      <c r="M27" s="3">
        <v>10888217805</v>
      </c>
      <c r="O27" s="3">
        <v>51733198228</v>
      </c>
      <c r="Q27" s="3">
        <f t="shared" si="1"/>
        <v>62621416033</v>
      </c>
    </row>
    <row r="28" spans="1:17" ht="22.5">
      <c r="A28" s="2" t="s">
        <v>471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f>IFERROR(VLOOKUP(A28,'سود اوراق بهادار و سپرده بانکی'!A:S,19,0),0)</f>
        <v>22418136987</v>
      </c>
      <c r="M28" s="3">
        <v>0</v>
      </c>
      <c r="O28" s="3">
        <v>3183064828</v>
      </c>
      <c r="Q28" s="3">
        <f t="shared" si="1"/>
        <v>25601201815</v>
      </c>
    </row>
    <row r="29" spans="1:17" ht="22.5">
      <c r="A29" s="2" t="s">
        <v>503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f>IFERROR(VLOOKUP(A29,'سود اوراق بهادار و سپرده بانکی'!A:S,19,0),0)</f>
        <v>0</v>
      </c>
      <c r="M29" s="3">
        <v>0</v>
      </c>
      <c r="O29" s="3">
        <v>13490018082</v>
      </c>
      <c r="Q29" s="3">
        <f t="shared" si="1"/>
        <v>13490018082</v>
      </c>
    </row>
    <row r="30" spans="1:17" ht="22.5">
      <c r="A30" s="2" t="s">
        <v>188</v>
      </c>
      <c r="C30" s="3">
        <v>65955137980</v>
      </c>
      <c r="E30" s="3">
        <v>13145022865</v>
      </c>
      <c r="G30" s="3">
        <v>0</v>
      </c>
      <c r="I30" s="3">
        <f t="shared" si="0"/>
        <v>79100160845</v>
      </c>
      <c r="K30" s="3">
        <f>IFERROR(VLOOKUP(A30,'سود اوراق بهادار و سپرده بانکی'!A:S,19,0),0)</f>
        <v>298286283149</v>
      </c>
      <c r="M30" s="3">
        <v>-29604250490</v>
      </c>
      <c r="O30" s="3">
        <v>132813741923</v>
      </c>
      <c r="Q30" s="3">
        <f t="shared" si="1"/>
        <v>401495774582</v>
      </c>
    </row>
    <row r="31" spans="1:17" ht="22.5">
      <c r="A31" s="2" t="s">
        <v>469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f>IFERROR(VLOOKUP(A31,'سود اوراق بهادار و سپرده بانکی'!A:S,19,0),0)</f>
        <v>264113827095</v>
      </c>
      <c r="M31" s="3">
        <v>0</v>
      </c>
      <c r="O31" s="3">
        <v>429287494165</v>
      </c>
      <c r="Q31" s="3">
        <f t="shared" si="1"/>
        <v>693401321260</v>
      </c>
    </row>
    <row r="32" spans="1:17" ht="22.5">
      <c r="A32" s="2" t="s">
        <v>468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f>IFERROR(VLOOKUP(A32,'سود اوراق بهادار و سپرده بانکی'!A:S,19,0),0)</f>
        <v>8680264275</v>
      </c>
      <c r="M32" s="3">
        <v>0</v>
      </c>
      <c r="O32" s="3">
        <v>1964973421</v>
      </c>
      <c r="Q32" s="3">
        <f t="shared" si="1"/>
        <v>10645237696</v>
      </c>
    </row>
    <row r="33" spans="1:17" ht="22.5">
      <c r="A33" s="2" t="s">
        <v>466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f>IFERROR(VLOOKUP(A33,'سود اوراق بهادار و سپرده بانکی'!A:S,19,0),0)</f>
        <v>226938915109</v>
      </c>
      <c r="M33" s="3">
        <v>0</v>
      </c>
      <c r="O33" s="3">
        <v>108336618483</v>
      </c>
      <c r="Q33" s="3">
        <f t="shared" si="1"/>
        <v>335275533592</v>
      </c>
    </row>
    <row r="34" spans="1:17" ht="22.5">
      <c r="A34" s="2" t="s">
        <v>464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f>IFERROR(VLOOKUP(A34,'سود اوراق بهادار و سپرده بانکی'!A:S,19,0),0)</f>
        <v>129588298170</v>
      </c>
      <c r="M34" s="3">
        <v>0</v>
      </c>
      <c r="O34" s="3">
        <v>42552192463</v>
      </c>
      <c r="Q34" s="3">
        <f t="shared" si="1"/>
        <v>172140490633</v>
      </c>
    </row>
    <row r="35" spans="1:17" ht="22.5">
      <c r="A35" s="2" t="s">
        <v>504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f>IFERROR(VLOOKUP(A35,'سود اوراق بهادار و سپرده بانکی'!A:S,19,0),0)</f>
        <v>0</v>
      </c>
      <c r="M35" s="3">
        <v>0</v>
      </c>
      <c r="O35" s="3">
        <v>256650843603</v>
      </c>
      <c r="Q35" s="3">
        <f t="shared" si="1"/>
        <v>256650843603</v>
      </c>
    </row>
    <row r="36" spans="1:17" ht="22.5">
      <c r="A36" s="2" t="s">
        <v>505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f>IFERROR(VLOOKUP(A36,'سود اوراق بهادار و سپرده بانکی'!A:S,19,0),0)</f>
        <v>0</v>
      </c>
      <c r="M36" s="3">
        <v>0</v>
      </c>
      <c r="O36" s="3">
        <v>56560321448</v>
      </c>
      <c r="Q36" s="3">
        <f t="shared" si="1"/>
        <v>56560321448</v>
      </c>
    </row>
    <row r="37" spans="1:17" ht="22.5">
      <c r="A37" s="2" t="s">
        <v>462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f>IFERROR(VLOOKUP(A37,'سود اوراق بهادار و سپرده بانکی'!A:S,19,0),0)</f>
        <v>123125170149</v>
      </c>
      <c r="M37" s="3">
        <v>0</v>
      </c>
      <c r="O37" s="3">
        <v>104923994075</v>
      </c>
      <c r="Q37" s="3">
        <f t="shared" si="1"/>
        <v>228049164224</v>
      </c>
    </row>
    <row r="38" spans="1:17" ht="22.5">
      <c r="A38" s="2" t="s">
        <v>506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f>IFERROR(VLOOKUP(A38,'سود اوراق بهادار و سپرده بانکی'!A:S,19,0),0)</f>
        <v>0</v>
      </c>
      <c r="M38" s="3">
        <v>0</v>
      </c>
      <c r="O38" s="3">
        <v>458928908705</v>
      </c>
      <c r="Q38" s="3">
        <f t="shared" si="1"/>
        <v>458928908705</v>
      </c>
    </row>
    <row r="39" spans="1:17" ht="22.5">
      <c r="A39" s="2" t="s">
        <v>507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f>IFERROR(VLOOKUP(A39,'سود اوراق بهادار و سپرده بانکی'!A:S,19,0),0)</f>
        <v>0</v>
      </c>
      <c r="M39" s="3">
        <v>0</v>
      </c>
      <c r="O39" s="3">
        <v>170461733125</v>
      </c>
      <c r="Q39" s="3">
        <f t="shared" si="1"/>
        <v>170461733125</v>
      </c>
    </row>
    <row r="40" spans="1:17" ht="22.5">
      <c r="A40" s="2" t="s">
        <v>508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f>IFERROR(VLOOKUP(A40,'سود اوراق بهادار و سپرده بانکی'!A:S,19,0),0)</f>
        <v>0</v>
      </c>
      <c r="M40" s="3">
        <v>0</v>
      </c>
      <c r="O40" s="3">
        <v>415078468026</v>
      </c>
      <c r="Q40" s="3">
        <f t="shared" si="1"/>
        <v>415078468026</v>
      </c>
    </row>
    <row r="41" spans="1:17" ht="22.5">
      <c r="A41" s="2" t="s">
        <v>248</v>
      </c>
      <c r="C41" s="3">
        <v>85748609915</v>
      </c>
      <c r="E41" s="3">
        <v>126002445216</v>
      </c>
      <c r="G41" s="3">
        <v>0</v>
      </c>
      <c r="I41" s="3">
        <f t="shared" si="0"/>
        <v>211751055131</v>
      </c>
      <c r="K41" s="3">
        <f>IFERROR(VLOOKUP(A41,'سود اوراق بهادار و سپرده بانکی'!A:S,19,0),0)</f>
        <v>168677825255</v>
      </c>
      <c r="M41" s="3">
        <v>-196660161209</v>
      </c>
      <c r="O41" s="3">
        <v>-52725539</v>
      </c>
      <c r="Q41" s="3">
        <f t="shared" si="1"/>
        <v>-28035061493</v>
      </c>
    </row>
    <row r="42" spans="1:17" ht="22.5">
      <c r="A42" s="2" t="s">
        <v>460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f>IFERROR(VLOOKUP(A42,'سود اوراق بهادار و سپرده بانکی'!A:S,19,0),0)</f>
        <v>59639220112</v>
      </c>
      <c r="M42" s="3">
        <v>0</v>
      </c>
      <c r="O42" s="3">
        <v>162269672102</v>
      </c>
      <c r="Q42" s="3">
        <f t="shared" si="1"/>
        <v>221908892214</v>
      </c>
    </row>
    <row r="43" spans="1:17" ht="22.5">
      <c r="A43" s="2" t="s">
        <v>509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2920492164</v>
      </c>
      <c r="M43" s="3">
        <v>0</v>
      </c>
      <c r="O43" s="3">
        <v>43998849510</v>
      </c>
      <c r="Q43" s="3">
        <f t="shared" si="1"/>
        <v>46919341674</v>
      </c>
    </row>
    <row r="44" spans="1:17" ht="22.5">
      <c r="A44" s="2" t="s">
        <v>510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f>IFERROR(VLOOKUP(A44,'سود اوراق بهادار و سپرده بانکی'!A:S,19,0),0)</f>
        <v>0</v>
      </c>
      <c r="M44" s="3">
        <v>0</v>
      </c>
      <c r="O44" s="3">
        <v>986375624178</v>
      </c>
      <c r="Q44" s="3">
        <f t="shared" si="1"/>
        <v>986375624178</v>
      </c>
    </row>
    <row r="45" spans="1:17" ht="22.5">
      <c r="A45" s="2" t="s">
        <v>228</v>
      </c>
      <c r="C45" s="3">
        <v>35585099342</v>
      </c>
      <c r="E45" s="3">
        <v>6505934055</v>
      </c>
      <c r="G45" s="3">
        <v>0</v>
      </c>
      <c r="I45" s="3">
        <f t="shared" si="0"/>
        <v>42091033397</v>
      </c>
      <c r="K45" s="3">
        <f>IFERROR(VLOOKUP(A45,'سود اوراق بهادار و سپرده بانکی'!A:S,19,0),0)</f>
        <v>49910372330</v>
      </c>
      <c r="M45" s="3">
        <v>-73568370691</v>
      </c>
      <c r="O45" s="3">
        <v>0</v>
      </c>
      <c r="Q45" s="3">
        <f t="shared" si="1"/>
        <v>-23657998361</v>
      </c>
    </row>
    <row r="46" spans="1:17" ht="22.5">
      <c r="A46" s="2" t="s">
        <v>235</v>
      </c>
      <c r="C46" s="3">
        <v>36821185416</v>
      </c>
      <c r="E46" s="3">
        <v>4170935278</v>
      </c>
      <c r="G46" s="3">
        <v>0</v>
      </c>
      <c r="I46" s="3">
        <f t="shared" si="0"/>
        <v>40992120694</v>
      </c>
      <c r="K46" s="3">
        <f>IFERROR(VLOOKUP(A46,'سود اوراق بهادار و سپرده بانکی'!A:S,19,0),0)</f>
        <v>121613006214</v>
      </c>
      <c r="M46" s="3">
        <v>-330128156660</v>
      </c>
      <c r="O46" s="3">
        <v>0</v>
      </c>
      <c r="Q46" s="3">
        <f t="shared" si="1"/>
        <v>-208515150446</v>
      </c>
    </row>
    <row r="47" spans="1:17" ht="22.5">
      <c r="A47" s="2" t="s">
        <v>205</v>
      </c>
      <c r="C47" s="3">
        <v>26580573694</v>
      </c>
      <c r="E47" s="3">
        <v>6748776722</v>
      </c>
      <c r="G47" s="3">
        <v>0</v>
      </c>
      <c r="I47" s="3">
        <f t="shared" si="0"/>
        <v>33329350416</v>
      </c>
      <c r="K47" s="3">
        <f>IFERROR(VLOOKUP(A47,'سود اوراق بهادار و سپرده بانکی'!A:S,19,0),0)</f>
        <v>193896858698</v>
      </c>
      <c r="M47" s="3">
        <v>-64670928193</v>
      </c>
      <c r="O47" s="3">
        <v>0</v>
      </c>
      <c r="Q47" s="3">
        <f t="shared" si="1"/>
        <v>129225930505</v>
      </c>
    </row>
    <row r="48" spans="1:17" ht="22.5">
      <c r="A48" s="2" t="s">
        <v>266</v>
      </c>
      <c r="C48" s="3">
        <v>36784952121</v>
      </c>
      <c r="E48" s="3">
        <v>-45533884225</v>
      </c>
      <c r="G48" s="3">
        <v>0</v>
      </c>
      <c r="I48" s="3">
        <f t="shared" si="0"/>
        <v>-8748932104</v>
      </c>
      <c r="K48" s="3">
        <f>IFERROR(VLOOKUP(A48,'سود اوراق بهادار و سپرده بانکی'!A:S,19,0),0)</f>
        <v>142312259460</v>
      </c>
      <c r="M48" s="3">
        <v>-151438533880</v>
      </c>
      <c r="O48" s="3">
        <v>0</v>
      </c>
      <c r="Q48" s="3">
        <f t="shared" si="1"/>
        <v>-9126274420</v>
      </c>
    </row>
    <row r="49" spans="1:17" ht="22.5">
      <c r="A49" s="2" t="s">
        <v>198</v>
      </c>
      <c r="C49" s="3">
        <v>15342999015</v>
      </c>
      <c r="E49" s="3">
        <v>0</v>
      </c>
      <c r="G49" s="3">
        <v>0</v>
      </c>
      <c r="I49" s="3">
        <f t="shared" si="0"/>
        <v>15342999015</v>
      </c>
      <c r="K49" s="3">
        <f>IFERROR(VLOOKUP(A49,'سود اوراق بهادار و سپرده بانکی'!A:S,19,0),0)</f>
        <v>114755059051</v>
      </c>
      <c r="M49" s="3">
        <v>-7650666603</v>
      </c>
      <c r="O49" s="3">
        <v>0</v>
      </c>
      <c r="Q49" s="3">
        <f t="shared" si="1"/>
        <v>107104392448</v>
      </c>
    </row>
    <row r="50" spans="1:17" ht="22.5">
      <c r="A50" s="2" t="s">
        <v>172</v>
      </c>
      <c r="C50" s="3">
        <v>64191555451</v>
      </c>
      <c r="E50" s="3">
        <v>13839019674</v>
      </c>
      <c r="G50" s="3">
        <v>0</v>
      </c>
      <c r="I50" s="3">
        <f t="shared" si="0"/>
        <v>78030575125</v>
      </c>
      <c r="K50" s="3">
        <f>IFERROR(VLOOKUP(A50,'سود اوراق بهادار و سپرده بانکی'!A:S,19,0),0)</f>
        <v>272547982922</v>
      </c>
      <c r="M50" s="3">
        <v>61156013670</v>
      </c>
      <c r="O50" s="3">
        <v>0</v>
      </c>
      <c r="Q50" s="3">
        <f t="shared" si="1"/>
        <v>333703996592</v>
      </c>
    </row>
    <row r="51" spans="1:17" ht="22.5">
      <c r="A51" s="2" t="s">
        <v>285</v>
      </c>
      <c r="C51" s="3">
        <v>45239295767</v>
      </c>
      <c r="E51" s="3">
        <v>2655256595</v>
      </c>
      <c r="G51" s="3">
        <v>0</v>
      </c>
      <c r="I51" s="3">
        <f t="shared" si="0"/>
        <v>47894552362</v>
      </c>
      <c r="K51" s="3">
        <f>IFERROR(VLOOKUP(A51,'سود اوراق بهادار و سپرده بانکی'!A:S,19,0),0)</f>
        <v>229198908928</v>
      </c>
      <c r="M51" s="3">
        <v>13473789666</v>
      </c>
      <c r="O51" s="3">
        <v>0</v>
      </c>
      <c r="Q51" s="3">
        <f t="shared" si="1"/>
        <v>242672698594</v>
      </c>
    </row>
    <row r="52" spans="1:17" ht="22.5">
      <c r="A52" s="2" t="s">
        <v>262</v>
      </c>
      <c r="C52" s="3">
        <v>174672672551</v>
      </c>
      <c r="E52" s="3">
        <v>89129678736</v>
      </c>
      <c r="G52" s="3">
        <v>0</v>
      </c>
      <c r="I52" s="3">
        <f t="shared" si="0"/>
        <v>263802351287</v>
      </c>
      <c r="K52" s="3">
        <f>IFERROR(VLOOKUP(A52,'سود اوراق بهادار و سپرده بانکی'!A:S,19,0),0)</f>
        <v>788200779022</v>
      </c>
      <c r="M52" s="3">
        <v>-379145902187</v>
      </c>
      <c r="O52" s="3">
        <v>0</v>
      </c>
      <c r="Q52" s="3">
        <f t="shared" si="1"/>
        <v>409054876835</v>
      </c>
    </row>
    <row r="53" spans="1:17" ht="22.5">
      <c r="A53" s="2" t="s">
        <v>231</v>
      </c>
      <c r="C53" s="3">
        <v>26269629068</v>
      </c>
      <c r="E53" s="3">
        <v>1817784847</v>
      </c>
      <c r="G53" s="3">
        <v>0</v>
      </c>
      <c r="I53" s="3">
        <f t="shared" si="0"/>
        <v>28087413915</v>
      </c>
      <c r="K53" s="3">
        <f>IFERROR(VLOOKUP(A53,'سود اوراق بهادار و سپرده بانکی'!A:S,19,0),0)</f>
        <v>110210583444</v>
      </c>
      <c r="M53" s="3">
        <v>6274615345</v>
      </c>
      <c r="O53" s="3">
        <v>0</v>
      </c>
      <c r="Q53" s="3">
        <f t="shared" si="1"/>
        <v>116485198789</v>
      </c>
    </row>
    <row r="54" spans="1:17" ht="22.5">
      <c r="A54" s="2" t="s">
        <v>259</v>
      </c>
      <c r="C54" s="3">
        <v>213000874913</v>
      </c>
      <c r="E54" s="3">
        <v>-424639504470</v>
      </c>
      <c r="G54" s="3">
        <v>0</v>
      </c>
      <c r="I54" s="3">
        <f t="shared" si="0"/>
        <v>-211638629557</v>
      </c>
      <c r="K54" s="3">
        <f>IFERROR(VLOOKUP(A54,'سود اوراق بهادار و سپرده بانکی'!A:S,19,0),0)</f>
        <v>1161061528045</v>
      </c>
      <c r="M54" s="3">
        <v>-684463060377</v>
      </c>
      <c r="O54" s="3">
        <v>0</v>
      </c>
      <c r="Q54" s="3">
        <f t="shared" si="1"/>
        <v>476598467668</v>
      </c>
    </row>
    <row r="55" spans="1:17" ht="22.5">
      <c r="A55" s="2" t="s">
        <v>255</v>
      </c>
      <c r="C55" s="3">
        <v>362143094876</v>
      </c>
      <c r="E55" s="3">
        <v>-121361582273</v>
      </c>
      <c r="G55" s="3">
        <v>0</v>
      </c>
      <c r="I55" s="3">
        <f t="shared" si="0"/>
        <v>240781512603</v>
      </c>
      <c r="K55" s="3">
        <f>IFERROR(VLOOKUP(A55,'سود اوراق بهادار و سپرده بانکی'!A:S,19,0),0)</f>
        <v>1469238847797</v>
      </c>
      <c r="M55" s="3">
        <v>-1220739642701</v>
      </c>
      <c r="O55" s="3">
        <v>0</v>
      </c>
      <c r="Q55" s="3">
        <f t="shared" si="1"/>
        <v>248499205096</v>
      </c>
    </row>
    <row r="56" spans="1:17" ht="22.5">
      <c r="A56" s="2" t="s">
        <v>201</v>
      </c>
      <c r="C56" s="3">
        <v>84983442708</v>
      </c>
      <c r="E56" s="3">
        <v>43585382200</v>
      </c>
      <c r="G56" s="3">
        <v>0</v>
      </c>
      <c r="I56" s="3">
        <f t="shared" si="0"/>
        <v>128568824908</v>
      </c>
      <c r="K56" s="3">
        <f>IFERROR(VLOOKUP(A56,'سود اوراق بهادار و سپرده بانکی'!A:S,19,0),0)</f>
        <v>394252985332</v>
      </c>
      <c r="M56" s="3">
        <v>208163750011</v>
      </c>
      <c r="O56" s="3">
        <v>0</v>
      </c>
      <c r="Q56" s="3">
        <f t="shared" si="1"/>
        <v>602416735343</v>
      </c>
    </row>
    <row r="57" spans="1:17" ht="22.5">
      <c r="A57" s="2" t="s">
        <v>252</v>
      </c>
      <c r="C57" s="3">
        <v>41424181207</v>
      </c>
      <c r="E57" s="3">
        <v>43370812316</v>
      </c>
      <c r="G57" s="3">
        <v>0</v>
      </c>
      <c r="I57" s="3">
        <f t="shared" si="0"/>
        <v>84794993523</v>
      </c>
      <c r="K57" s="3">
        <f>IFERROR(VLOOKUP(A57,'سود اوراق بهادار و سپرده بانکی'!A:S,19,0),0)</f>
        <v>206755759289</v>
      </c>
      <c r="M57" s="3">
        <v>48317652618</v>
      </c>
      <c r="O57" s="3">
        <v>0</v>
      </c>
      <c r="Q57" s="3">
        <f t="shared" si="1"/>
        <v>255073411907</v>
      </c>
    </row>
    <row r="58" spans="1:17" ht="22.5">
      <c r="A58" s="2" t="s">
        <v>220</v>
      </c>
      <c r="C58" s="3">
        <v>35947208744</v>
      </c>
      <c r="E58" s="3">
        <v>10151424035</v>
      </c>
      <c r="G58" s="3">
        <v>0</v>
      </c>
      <c r="I58" s="3">
        <f t="shared" si="0"/>
        <v>46098632779</v>
      </c>
      <c r="K58" s="3">
        <f>IFERROR(VLOOKUP(A58,'سود اوراق بهادار و سپرده بانکی'!A:S,19,0),0)</f>
        <v>206440865801</v>
      </c>
      <c r="M58" s="3">
        <v>28298086125</v>
      </c>
      <c r="O58" s="3">
        <v>0</v>
      </c>
      <c r="Q58" s="3">
        <f t="shared" si="1"/>
        <v>234738951926</v>
      </c>
    </row>
    <row r="59" spans="1:17" ht="22.5">
      <c r="A59" s="2" t="s">
        <v>243</v>
      </c>
      <c r="C59" s="3">
        <v>2694806898</v>
      </c>
      <c r="E59" s="3">
        <v>-342192139</v>
      </c>
      <c r="G59" s="3">
        <v>0</v>
      </c>
      <c r="I59" s="3">
        <f t="shared" si="0"/>
        <v>2352614759</v>
      </c>
      <c r="K59" s="3">
        <f>IFERROR(VLOOKUP(A59,'سود اوراق بهادار و سپرده بانکی'!A:S,19,0),0)</f>
        <v>14500227720</v>
      </c>
      <c r="M59" s="3">
        <v>1975115861</v>
      </c>
      <c r="O59" s="3">
        <v>0</v>
      </c>
      <c r="Q59" s="3">
        <f t="shared" si="1"/>
        <v>16475343581</v>
      </c>
    </row>
    <row r="60" spans="1:17" ht="22.5">
      <c r="A60" s="2" t="s">
        <v>239</v>
      </c>
      <c r="C60" s="3">
        <v>82979293808</v>
      </c>
      <c r="E60" s="3">
        <v>197219999029</v>
      </c>
      <c r="G60" s="3">
        <v>0</v>
      </c>
      <c r="I60" s="3">
        <f t="shared" si="0"/>
        <v>280199292837</v>
      </c>
      <c r="K60" s="3">
        <f>IFERROR(VLOOKUP(A60,'سود اوراق بهادار و سپرده بانکی'!A:S,19,0),0)</f>
        <v>428820166261</v>
      </c>
      <c r="M60" s="3">
        <v>402902665317</v>
      </c>
      <c r="O60" s="3">
        <v>0</v>
      </c>
      <c r="Q60" s="3">
        <f t="shared" si="1"/>
        <v>831722831578</v>
      </c>
    </row>
    <row r="61" spans="1:17" ht="22.5">
      <c r="A61" s="2" t="s">
        <v>216</v>
      </c>
      <c r="C61" s="3">
        <v>55447353419</v>
      </c>
      <c r="E61" s="3">
        <v>22717980813</v>
      </c>
      <c r="G61" s="3">
        <v>0</v>
      </c>
      <c r="I61" s="3">
        <f t="shared" si="0"/>
        <v>78165334232</v>
      </c>
      <c r="K61" s="3">
        <f>IFERROR(VLOOKUP(A61,'سود اوراق بهادار و سپرده بانکی'!A:S,19,0),0)</f>
        <v>294030205939</v>
      </c>
      <c r="M61" s="3">
        <v>113172707531</v>
      </c>
      <c r="O61" s="3">
        <v>0</v>
      </c>
      <c r="Q61" s="3">
        <f t="shared" si="1"/>
        <v>407202913470</v>
      </c>
    </row>
    <row r="62" spans="1:17" ht="22.5">
      <c r="A62" s="2" t="s">
        <v>161</v>
      </c>
      <c r="C62" s="3">
        <v>29435525519</v>
      </c>
      <c r="E62" s="3">
        <v>1793346504</v>
      </c>
      <c r="G62" s="3">
        <v>0</v>
      </c>
      <c r="I62" s="3">
        <f t="shared" si="0"/>
        <v>31228872023</v>
      </c>
      <c r="K62" s="3">
        <f>IFERROR(VLOOKUP(A62,'سود اوراق بهادار و سپرده بانکی'!A:S,19,0),0)</f>
        <v>164201196025</v>
      </c>
      <c r="M62" s="3">
        <v>9086421942</v>
      </c>
      <c r="O62" s="3">
        <v>0</v>
      </c>
      <c r="Q62" s="3">
        <f t="shared" si="1"/>
        <v>173287617967</v>
      </c>
    </row>
    <row r="63" spans="1:17" ht="22.5">
      <c r="A63" s="2" t="s">
        <v>282</v>
      </c>
      <c r="C63" s="3">
        <v>80419218273</v>
      </c>
      <c r="E63" s="3">
        <v>181353738348</v>
      </c>
      <c r="G63" s="3">
        <v>0</v>
      </c>
      <c r="I63" s="3">
        <f t="shared" si="0"/>
        <v>261772956621</v>
      </c>
      <c r="K63" s="3">
        <f>IFERROR(VLOOKUP(A63,'سود اوراق بهادار و سپرده بانکی'!A:S,19,0),0)</f>
        <v>407648279992</v>
      </c>
      <c r="M63" s="3">
        <v>167765521101</v>
      </c>
      <c r="O63" s="3">
        <v>0</v>
      </c>
      <c r="Q63" s="3">
        <f t="shared" si="1"/>
        <v>575413801093</v>
      </c>
    </row>
    <row r="64" spans="1:17" ht="22.5">
      <c r="A64" s="2" t="s">
        <v>288</v>
      </c>
      <c r="C64" s="3">
        <v>118430011166</v>
      </c>
      <c r="E64" s="3">
        <v>50815759314</v>
      </c>
      <c r="G64" s="3">
        <v>0</v>
      </c>
      <c r="I64" s="3">
        <f t="shared" si="0"/>
        <v>169245770480</v>
      </c>
      <c r="K64" s="3">
        <f>IFERROR(VLOOKUP(A64,'سود اوراق بهادار و سپرده بانکی'!A:S,19,0),0)</f>
        <v>221685806688</v>
      </c>
      <c r="M64" s="3">
        <v>97448681174</v>
      </c>
      <c r="O64" s="3">
        <v>0</v>
      </c>
      <c r="Q64" s="3">
        <f t="shared" si="1"/>
        <v>319134487862</v>
      </c>
    </row>
    <row r="65" spans="1:17" ht="22.5">
      <c r="A65" s="2" t="s">
        <v>169</v>
      </c>
      <c r="C65" s="3">
        <v>61274786662</v>
      </c>
      <c r="E65" s="3">
        <v>24220305064</v>
      </c>
      <c r="G65" s="3">
        <v>0</v>
      </c>
      <c r="I65" s="3">
        <f t="shared" si="0"/>
        <v>85495091726</v>
      </c>
      <c r="K65" s="3">
        <f>IFERROR(VLOOKUP(A65,'سود اوراق بهادار و سپرده بانکی'!A:S,19,0),0)</f>
        <v>288372155689</v>
      </c>
      <c r="M65" s="3">
        <v>-4230222315</v>
      </c>
      <c r="O65" s="3">
        <v>0</v>
      </c>
      <c r="Q65" s="3">
        <f t="shared" si="1"/>
        <v>284141933374</v>
      </c>
    </row>
    <row r="66" spans="1:17" ht="22.5">
      <c r="A66" s="2" t="s">
        <v>279</v>
      </c>
      <c r="C66" s="3">
        <v>4601614727</v>
      </c>
      <c r="E66" s="3">
        <v>861604112</v>
      </c>
      <c r="G66" s="3">
        <v>0</v>
      </c>
      <c r="I66" s="3">
        <f t="shared" si="0"/>
        <v>5463218839</v>
      </c>
      <c r="K66" s="3">
        <f>IFERROR(VLOOKUP(A66,'سود اوراق بهادار و سپرده بانکی'!A:S,19,0),0)</f>
        <v>23230537937</v>
      </c>
      <c r="M66" s="3">
        <v>12883563243</v>
      </c>
      <c r="O66" s="3">
        <v>0</v>
      </c>
      <c r="Q66" s="3">
        <f t="shared" si="1"/>
        <v>36114101180</v>
      </c>
    </row>
    <row r="67" spans="1:17" ht="22.5">
      <c r="A67" s="2" t="s">
        <v>78</v>
      </c>
      <c r="C67" s="3">
        <v>50550439139</v>
      </c>
      <c r="E67" s="3">
        <v>14914455866</v>
      </c>
      <c r="G67" s="3">
        <v>0</v>
      </c>
      <c r="I67" s="3">
        <f t="shared" si="0"/>
        <v>65464895005</v>
      </c>
      <c r="K67" s="3">
        <f>IFERROR(VLOOKUP(A67,'سود اوراق بهادار و سپرده بانکی'!A:S,19,0),0)</f>
        <v>216787117269</v>
      </c>
      <c r="M67" s="3">
        <v>34995111869</v>
      </c>
      <c r="O67" s="3">
        <v>0</v>
      </c>
      <c r="Q67" s="3">
        <f t="shared" si="1"/>
        <v>251782229138</v>
      </c>
    </row>
    <row r="68" spans="1:17" ht="22.5">
      <c r="A68" s="2" t="s">
        <v>226</v>
      </c>
      <c r="C68" s="3">
        <v>148867837933</v>
      </c>
      <c r="E68" s="3">
        <v>-104693913939</v>
      </c>
      <c r="G68" s="3">
        <v>0</v>
      </c>
      <c r="I68" s="3">
        <f t="shared" si="0"/>
        <v>44173923994</v>
      </c>
      <c r="K68" s="3">
        <f>IFERROR(VLOOKUP(A68,'سود اوراق بهادار و سپرده بانکی'!A:S,19,0),0)</f>
        <v>765143729015</v>
      </c>
      <c r="M68" s="3">
        <v>72259058706</v>
      </c>
      <c r="O68" s="3">
        <v>0</v>
      </c>
      <c r="Q68" s="3">
        <f t="shared" si="1"/>
        <v>837402787721</v>
      </c>
    </row>
    <row r="69" spans="1:17" ht="22.5">
      <c r="A69" s="2" t="s">
        <v>222</v>
      </c>
      <c r="C69" s="3">
        <v>106064051920</v>
      </c>
      <c r="E69" s="3">
        <v>-74591401865</v>
      </c>
      <c r="G69" s="3">
        <v>0</v>
      </c>
      <c r="I69" s="3">
        <f t="shared" si="0"/>
        <v>31472650055</v>
      </c>
      <c r="K69" s="3">
        <f>IFERROR(VLOOKUP(A69,'سود اوراق بهادار و سپرده بانکی'!A:S,19,0),0)</f>
        <v>536526827206</v>
      </c>
      <c r="M69" s="3">
        <v>46154984439</v>
      </c>
      <c r="O69" s="3">
        <v>0</v>
      </c>
      <c r="Q69" s="3">
        <f t="shared" si="1"/>
        <v>582681811645</v>
      </c>
    </row>
    <row r="70" spans="1:17" ht="22.5">
      <c r="A70" s="2" t="s">
        <v>82</v>
      </c>
      <c r="C70" s="3">
        <v>116201307557</v>
      </c>
      <c r="E70" s="3">
        <v>33800309129</v>
      </c>
      <c r="G70" s="3">
        <v>0</v>
      </c>
      <c r="I70" s="3">
        <f t="shared" si="0"/>
        <v>150001616686</v>
      </c>
      <c r="K70" s="3">
        <f>IFERROR(VLOOKUP(A70,'سود اوراق بهادار و سپرده بانکی'!A:S,19,0),0)</f>
        <v>612543925478</v>
      </c>
      <c r="M70" s="3">
        <v>165786575950</v>
      </c>
      <c r="O70" s="3">
        <v>0</v>
      </c>
      <c r="Q70" s="3">
        <f t="shared" si="1"/>
        <v>778330501428</v>
      </c>
    </row>
    <row r="71" spans="1:17" ht="22.5">
      <c r="A71" s="2" t="s">
        <v>165</v>
      </c>
      <c r="C71" s="3">
        <v>96979085185</v>
      </c>
      <c r="E71" s="3">
        <v>36861193536</v>
      </c>
      <c r="G71" s="3">
        <v>0</v>
      </c>
      <c r="I71" s="3">
        <f t="shared" si="0"/>
        <v>133840278721</v>
      </c>
      <c r="K71" s="3">
        <f>IFERROR(VLOOKUP(A71,'سود اوراق بهادار و سپرده بانکی'!A:S,19,0),0)</f>
        <v>541247915677</v>
      </c>
      <c r="M71" s="3">
        <v>171863042349</v>
      </c>
      <c r="O71" s="3">
        <v>0</v>
      </c>
      <c r="Q71" s="3">
        <f t="shared" si="1"/>
        <v>713110958026</v>
      </c>
    </row>
    <row r="72" spans="1:17" ht="22.5">
      <c r="A72" s="2" t="s">
        <v>278</v>
      </c>
      <c r="C72" s="3">
        <v>1681589643</v>
      </c>
      <c r="E72" s="3">
        <v>839592464</v>
      </c>
      <c r="G72" s="3">
        <v>0</v>
      </c>
      <c r="I72" s="3">
        <f t="shared" si="0"/>
        <v>2521182107</v>
      </c>
      <c r="K72" s="3">
        <f>IFERROR(VLOOKUP(A72,'سود اوراق بهادار و سپرده بانکی'!A:S,19,0),0)</f>
        <v>9242238603</v>
      </c>
      <c r="M72" s="3">
        <v>839592464</v>
      </c>
      <c r="O72" s="3">
        <v>0</v>
      </c>
      <c r="Q72" s="3">
        <f t="shared" si="1"/>
        <v>10081831067</v>
      </c>
    </row>
    <row r="73" spans="1:17" ht="22.5">
      <c r="A73" s="2" t="s">
        <v>275</v>
      </c>
      <c r="C73" s="3">
        <v>2298984495</v>
      </c>
      <c r="E73" s="3">
        <v>4076102045</v>
      </c>
      <c r="G73" s="3">
        <v>0</v>
      </c>
      <c r="I73" s="3">
        <f t="shared" ref="I73:I104" si="2">C73+E73+G73</f>
        <v>6375086540</v>
      </c>
      <c r="K73" s="3">
        <f>IFERROR(VLOOKUP(A73,'سود اوراق بهادار و سپرده بانکی'!A:S,19,0),0)</f>
        <v>12555578107</v>
      </c>
      <c r="M73" s="3">
        <v>6657622008</v>
      </c>
      <c r="O73" s="3">
        <v>0</v>
      </c>
      <c r="Q73" s="3">
        <f t="shared" ref="Q73:Q104" si="3">K73+M73+O73</f>
        <v>19213200115</v>
      </c>
    </row>
    <row r="74" spans="1:17" ht="22.5">
      <c r="A74" s="2" t="s">
        <v>272</v>
      </c>
      <c r="C74" s="3">
        <v>1721003936</v>
      </c>
      <c r="E74" s="3">
        <v>7889694263</v>
      </c>
      <c r="G74" s="3">
        <v>0</v>
      </c>
      <c r="I74" s="3">
        <f t="shared" si="2"/>
        <v>9610698199</v>
      </c>
      <c r="K74" s="3">
        <f>IFERROR(VLOOKUP(A74,'سود اوراق بهادار و سپرده بانکی'!A:S,19,0),0)</f>
        <v>9199172390</v>
      </c>
      <c r="M74" s="3">
        <v>7814197188</v>
      </c>
      <c r="O74" s="3">
        <v>0</v>
      </c>
      <c r="Q74" s="3">
        <f t="shared" si="3"/>
        <v>17013369578</v>
      </c>
    </row>
    <row r="75" spans="1:17" ht="22.5">
      <c r="A75" s="2" t="s">
        <v>89</v>
      </c>
      <c r="C75" s="3">
        <v>71580378637</v>
      </c>
      <c r="E75" s="3">
        <v>22931661363</v>
      </c>
      <c r="G75" s="3">
        <v>0</v>
      </c>
      <c r="I75" s="3">
        <f t="shared" si="2"/>
        <v>94512040000</v>
      </c>
      <c r="K75" s="3">
        <f>IFERROR(VLOOKUP(A75,'سود اوراق بهادار و سپرده بانکی'!A:S,19,0),0)</f>
        <v>368620273973</v>
      </c>
      <c r="M75" s="3">
        <v>116204328908</v>
      </c>
      <c r="O75" s="3">
        <v>0</v>
      </c>
      <c r="Q75" s="3">
        <f t="shared" si="3"/>
        <v>484824602881</v>
      </c>
    </row>
    <row r="76" spans="1:17" ht="22.5">
      <c r="A76" s="2" t="s">
        <v>184</v>
      </c>
      <c r="C76" s="3">
        <v>31440480223</v>
      </c>
      <c r="E76" s="3">
        <v>8287137261</v>
      </c>
      <c r="G76" s="3">
        <v>0</v>
      </c>
      <c r="I76" s="3">
        <f t="shared" si="2"/>
        <v>39727617484</v>
      </c>
      <c r="K76" s="3">
        <f>IFERROR(VLOOKUP(A76,'سود اوراق بهادار و سپرده بانکی'!A:S,19,0),0)</f>
        <v>163696803647</v>
      </c>
      <c r="M76" s="3">
        <v>43803439951</v>
      </c>
      <c r="O76" s="3">
        <v>0</v>
      </c>
      <c r="Q76" s="3">
        <f t="shared" si="3"/>
        <v>207500243598</v>
      </c>
    </row>
    <row r="77" spans="1:17" ht="22.5">
      <c r="A77" s="2" t="s">
        <v>180</v>
      </c>
      <c r="C77" s="3">
        <v>81424005471</v>
      </c>
      <c r="E77" s="3">
        <v>17670548511</v>
      </c>
      <c r="G77" s="3">
        <v>0</v>
      </c>
      <c r="I77" s="3">
        <f t="shared" si="2"/>
        <v>99094553982</v>
      </c>
      <c r="K77" s="3">
        <f>IFERROR(VLOOKUP(A77,'سود اوراق بهادار و سپرده بانکی'!A:S,19,0),0)</f>
        <v>423939117406</v>
      </c>
      <c r="M77" s="3">
        <v>93401469812</v>
      </c>
      <c r="O77" s="3">
        <v>0</v>
      </c>
      <c r="Q77" s="3">
        <f t="shared" si="3"/>
        <v>517340587218</v>
      </c>
    </row>
    <row r="78" spans="1:17" ht="22.5">
      <c r="A78" s="2" t="s">
        <v>269</v>
      </c>
      <c r="C78" s="3">
        <v>3765364369</v>
      </c>
      <c r="E78" s="3">
        <v>-11116321267</v>
      </c>
      <c r="G78" s="3">
        <v>0</v>
      </c>
      <c r="I78" s="3">
        <f t="shared" si="2"/>
        <v>-7350956898</v>
      </c>
      <c r="K78" s="3">
        <f>IFERROR(VLOOKUP(A78,'سود اوراق بهادار و سپرده بانکی'!A:S,19,0),0)</f>
        <v>4641826938</v>
      </c>
      <c r="M78" s="3">
        <v>-11116321267</v>
      </c>
      <c r="O78" s="3">
        <v>0</v>
      </c>
      <c r="Q78" s="3">
        <f t="shared" si="3"/>
        <v>-6474494329</v>
      </c>
    </row>
    <row r="79" spans="1:17" ht="22.5">
      <c r="A79" s="2" t="s">
        <v>209</v>
      </c>
      <c r="C79" s="3">
        <v>41971306756</v>
      </c>
      <c r="E79" s="3">
        <v>5545651698</v>
      </c>
      <c r="G79" s="3">
        <v>0</v>
      </c>
      <c r="I79" s="3">
        <f t="shared" si="2"/>
        <v>47516958454</v>
      </c>
      <c r="K79" s="3">
        <f>IFERROR(VLOOKUP(A79,'سود اوراق بهادار و سپرده بانکی'!A:S,19,0),0)</f>
        <v>220051045334</v>
      </c>
      <c r="M79" s="3">
        <v>28207502517</v>
      </c>
      <c r="O79" s="3">
        <v>0</v>
      </c>
      <c r="Q79" s="3">
        <f t="shared" si="3"/>
        <v>248258547851</v>
      </c>
    </row>
    <row r="80" spans="1:17" ht="22.5">
      <c r="A80" s="2" t="s">
        <v>176</v>
      </c>
      <c r="C80" s="3">
        <v>51857626884</v>
      </c>
      <c r="E80" s="3">
        <v>21413529133</v>
      </c>
      <c r="G80" s="3">
        <v>0</v>
      </c>
      <c r="I80" s="3">
        <f t="shared" si="2"/>
        <v>73271156017</v>
      </c>
      <c r="K80" s="3">
        <f>IFERROR(VLOOKUP(A80,'سود اوراق بهادار و سپرده بانکی'!A:S,19,0),0)</f>
        <v>252785161269</v>
      </c>
      <c r="M80" s="3">
        <v>57868343894</v>
      </c>
      <c r="O80" s="3">
        <v>0</v>
      </c>
      <c r="Q80" s="3">
        <f t="shared" si="3"/>
        <v>310653505163</v>
      </c>
    </row>
    <row r="81" spans="1:17" ht="22.5">
      <c r="A81" s="2" t="s">
        <v>478</v>
      </c>
      <c r="C81" s="3">
        <v>0</v>
      </c>
      <c r="E81" s="3">
        <v>0</v>
      </c>
      <c r="G81" s="3">
        <v>0</v>
      </c>
      <c r="I81" s="3">
        <f t="shared" si="2"/>
        <v>0</v>
      </c>
      <c r="K81" s="3">
        <f>IFERROR(VLOOKUP(A81,'سود اوراق بهادار و سپرده بانکی'!A:S,19,0),0)</f>
        <v>0</v>
      </c>
      <c r="M81" s="3">
        <v>0</v>
      </c>
      <c r="O81" s="3">
        <v>0</v>
      </c>
      <c r="Q81" s="3">
        <f t="shared" si="3"/>
        <v>0</v>
      </c>
    </row>
    <row r="82" spans="1:17" ht="22.5">
      <c r="A82" s="2" t="s">
        <v>479</v>
      </c>
      <c r="C82" s="3">
        <v>0</v>
      </c>
      <c r="E82" s="3">
        <v>0</v>
      </c>
      <c r="G82" s="3">
        <v>0</v>
      </c>
      <c r="I82" s="3">
        <f t="shared" si="2"/>
        <v>0</v>
      </c>
      <c r="K82" s="3">
        <f>IFERROR(VLOOKUP(A82,'سود اوراق بهادار و سپرده بانکی'!A:S,19,0),0)</f>
        <v>0</v>
      </c>
      <c r="M82" s="3">
        <v>0</v>
      </c>
      <c r="O82" s="3">
        <v>0</v>
      </c>
      <c r="Q82" s="3">
        <f t="shared" si="3"/>
        <v>0</v>
      </c>
    </row>
    <row r="83" spans="1:17" ht="22.5">
      <c r="A83" s="2" t="s">
        <v>137</v>
      </c>
      <c r="C83" s="3">
        <v>0</v>
      </c>
      <c r="E83" s="3">
        <v>6326480099</v>
      </c>
      <c r="G83" s="3">
        <v>0</v>
      </c>
      <c r="I83" s="3">
        <f t="shared" si="2"/>
        <v>6326480099</v>
      </c>
      <c r="K83" s="3">
        <f>IFERROR(VLOOKUP(A83,'سود اوراق بهادار و سپرده بانکی'!A:S,19,0),0)</f>
        <v>0</v>
      </c>
      <c r="M83" s="3">
        <v>13892483633</v>
      </c>
      <c r="O83" s="3">
        <v>0</v>
      </c>
      <c r="Q83" s="3">
        <f t="shared" si="3"/>
        <v>13892483633</v>
      </c>
    </row>
    <row r="84" spans="1:17" ht="22.5">
      <c r="A84" s="2" t="s">
        <v>120</v>
      </c>
      <c r="C84" s="3">
        <v>0</v>
      </c>
      <c r="E84" s="3">
        <v>154088359315</v>
      </c>
      <c r="G84" s="3">
        <v>0</v>
      </c>
      <c r="I84" s="3">
        <f t="shared" si="2"/>
        <v>154088359315</v>
      </c>
      <c r="K84" s="3">
        <f>IFERROR(VLOOKUP(A84,'سود اوراق بهادار و سپرده بانکی'!A:S,19,0),0)</f>
        <v>0</v>
      </c>
      <c r="M84" s="3">
        <v>559584522765</v>
      </c>
      <c r="O84" s="3">
        <v>0</v>
      </c>
      <c r="Q84" s="3">
        <f t="shared" si="3"/>
        <v>559584522765</v>
      </c>
    </row>
    <row r="85" spans="1:17" ht="22.5">
      <c r="A85" s="2" t="s">
        <v>134</v>
      </c>
      <c r="C85" s="3">
        <v>0</v>
      </c>
      <c r="E85" s="3">
        <v>22776092752</v>
      </c>
      <c r="G85" s="3">
        <v>0</v>
      </c>
      <c r="I85" s="3">
        <f t="shared" si="2"/>
        <v>22776092752</v>
      </c>
      <c r="K85" s="3">
        <f>IFERROR(VLOOKUP(A85,'سود اوراق بهادار و سپرده بانکی'!A:S,19,0),0)</f>
        <v>0</v>
      </c>
      <c r="M85" s="3">
        <v>86078868495</v>
      </c>
      <c r="O85" s="3">
        <v>0</v>
      </c>
      <c r="Q85" s="3">
        <f t="shared" si="3"/>
        <v>86078868495</v>
      </c>
    </row>
    <row r="86" spans="1:17" ht="22.5">
      <c r="A86" s="2" t="s">
        <v>112</v>
      </c>
      <c r="C86" s="3">
        <v>0</v>
      </c>
      <c r="E86" s="3">
        <v>62718687895</v>
      </c>
      <c r="G86" s="3">
        <v>0</v>
      </c>
      <c r="I86" s="3">
        <f t="shared" si="2"/>
        <v>62718687895</v>
      </c>
      <c r="K86" s="3">
        <f>IFERROR(VLOOKUP(A86,'سود اوراق بهادار و سپرده بانکی'!A:S,19,0),0)</f>
        <v>0</v>
      </c>
      <c r="M86" s="3">
        <v>361435490181</v>
      </c>
      <c r="O86" s="3">
        <v>0</v>
      </c>
      <c r="Q86" s="3">
        <f t="shared" si="3"/>
        <v>361435490181</v>
      </c>
    </row>
    <row r="87" spans="1:17" ht="22.5">
      <c r="A87" s="2" t="s">
        <v>150</v>
      </c>
      <c r="C87" s="3">
        <v>0</v>
      </c>
      <c r="E87" s="3">
        <v>17124878533</v>
      </c>
      <c r="G87" s="3">
        <v>0</v>
      </c>
      <c r="I87" s="3">
        <f t="shared" si="2"/>
        <v>17124878533</v>
      </c>
      <c r="K87" s="3">
        <f>IFERROR(VLOOKUP(A87,'سود اوراق بهادار و سپرده بانکی'!A:S,19,0),0)</f>
        <v>0</v>
      </c>
      <c r="M87" s="3">
        <v>83847160398</v>
      </c>
      <c r="O87" s="3">
        <v>0</v>
      </c>
      <c r="Q87" s="3">
        <f t="shared" si="3"/>
        <v>83847160398</v>
      </c>
    </row>
    <row r="88" spans="1:17" ht="22.5">
      <c r="A88" s="2" t="s">
        <v>96</v>
      </c>
      <c r="C88" s="3">
        <v>0</v>
      </c>
      <c r="E88" s="3">
        <v>87284291220</v>
      </c>
      <c r="G88" s="3">
        <v>0</v>
      </c>
      <c r="I88" s="3">
        <f t="shared" si="2"/>
        <v>87284291220</v>
      </c>
      <c r="K88" s="3">
        <f>IFERROR(VLOOKUP(A88,'سود اوراق بهادار و سپرده بانکی'!A:S,19,0),0)</f>
        <v>0</v>
      </c>
      <c r="M88" s="3">
        <v>327969307395</v>
      </c>
      <c r="O88" s="3">
        <v>0</v>
      </c>
      <c r="Q88" s="3">
        <f t="shared" si="3"/>
        <v>327969307395</v>
      </c>
    </row>
    <row r="89" spans="1:17" ht="22.5">
      <c r="A89" s="2" t="s">
        <v>108</v>
      </c>
      <c r="C89" s="3">
        <v>0</v>
      </c>
      <c r="E89" s="3">
        <v>11238761143</v>
      </c>
      <c r="G89" s="3">
        <v>0</v>
      </c>
      <c r="I89" s="3">
        <f t="shared" si="2"/>
        <v>11238761143</v>
      </c>
      <c r="K89" s="3">
        <f>IFERROR(VLOOKUP(A89,'سود اوراق بهادار و سپرده بانکی'!A:S,19,0),0)</f>
        <v>0</v>
      </c>
      <c r="M89" s="3">
        <v>100643678939</v>
      </c>
      <c r="O89" s="3">
        <v>0</v>
      </c>
      <c r="Q89" s="3">
        <f t="shared" si="3"/>
        <v>100643678939</v>
      </c>
    </row>
    <row r="90" spans="1:17" ht="22.5">
      <c r="A90" s="2" t="s">
        <v>143</v>
      </c>
      <c r="C90" s="3">
        <v>0</v>
      </c>
      <c r="E90" s="3">
        <v>23831684271</v>
      </c>
      <c r="G90" s="3">
        <v>0</v>
      </c>
      <c r="I90" s="3">
        <f t="shared" si="2"/>
        <v>23831684271</v>
      </c>
      <c r="K90" s="3">
        <f>IFERROR(VLOOKUP(A90,'سود اوراق بهادار و سپرده بانکی'!A:S,19,0),0)</f>
        <v>0</v>
      </c>
      <c r="M90" s="3">
        <v>163109829287</v>
      </c>
      <c r="O90" s="3">
        <v>0</v>
      </c>
      <c r="Q90" s="3">
        <f t="shared" si="3"/>
        <v>163109829287</v>
      </c>
    </row>
    <row r="91" spans="1:17" ht="22.5">
      <c r="A91" s="2" t="s">
        <v>100</v>
      </c>
      <c r="C91" s="3">
        <v>0</v>
      </c>
      <c r="E91" s="3">
        <v>32054422520</v>
      </c>
      <c r="G91" s="3">
        <v>0</v>
      </c>
      <c r="I91" s="3">
        <f t="shared" si="2"/>
        <v>32054422520</v>
      </c>
      <c r="K91" s="3">
        <f>IFERROR(VLOOKUP(A91,'سود اوراق بهادار و سپرده بانکی'!A:S,19,0),0)</f>
        <v>0</v>
      </c>
      <c r="M91" s="3">
        <v>41092577223</v>
      </c>
      <c r="O91" s="3">
        <v>0</v>
      </c>
      <c r="Q91" s="3">
        <f t="shared" si="3"/>
        <v>41092577223</v>
      </c>
    </row>
    <row r="92" spans="1:17" ht="22.5">
      <c r="A92" s="2" t="s">
        <v>104</v>
      </c>
      <c r="C92" s="3">
        <v>0</v>
      </c>
      <c r="E92" s="3">
        <v>12402140250</v>
      </c>
      <c r="G92" s="3">
        <v>0</v>
      </c>
      <c r="I92" s="3">
        <f t="shared" si="2"/>
        <v>12402140250</v>
      </c>
      <c r="K92" s="3">
        <f>IFERROR(VLOOKUP(A92,'سود اوراق بهادار و سپرده بانکی'!A:S,19,0),0)</f>
        <v>0</v>
      </c>
      <c r="M92" s="3">
        <v>17241686803</v>
      </c>
      <c r="O92" s="3">
        <v>0</v>
      </c>
      <c r="Q92" s="3">
        <f t="shared" si="3"/>
        <v>17241686803</v>
      </c>
    </row>
    <row r="93" spans="1:17" ht="22.5">
      <c r="A93" s="2" t="s">
        <v>139</v>
      </c>
      <c r="C93" s="3">
        <v>0</v>
      </c>
      <c r="E93" s="3">
        <v>-17427988335</v>
      </c>
      <c r="G93" s="3">
        <v>0</v>
      </c>
      <c r="I93" s="3">
        <f t="shared" si="2"/>
        <v>-17427988335</v>
      </c>
      <c r="K93" s="3">
        <f>IFERROR(VLOOKUP(A93,'سود اوراق بهادار و سپرده بانکی'!A:S,19,0),0)</f>
        <v>0</v>
      </c>
      <c r="M93" s="3">
        <v>303529915013</v>
      </c>
      <c r="O93" s="3">
        <v>0</v>
      </c>
      <c r="Q93" s="3">
        <f t="shared" si="3"/>
        <v>303529915013</v>
      </c>
    </row>
    <row r="94" spans="1:17" ht="22.5">
      <c r="A94" s="2" t="s">
        <v>135</v>
      </c>
      <c r="C94" s="3">
        <v>0</v>
      </c>
      <c r="E94" s="3">
        <v>-90157633547</v>
      </c>
      <c r="G94" s="3">
        <v>0</v>
      </c>
      <c r="I94" s="3">
        <f t="shared" si="2"/>
        <v>-90157633547</v>
      </c>
      <c r="K94" s="3">
        <f>IFERROR(VLOOKUP(A94,'سود اوراق بهادار و سپرده بانکی'!A:S,19,0),0)</f>
        <v>0</v>
      </c>
      <c r="M94" s="3">
        <v>-63000912927</v>
      </c>
      <c r="O94" s="3">
        <v>0</v>
      </c>
      <c r="Q94" s="3">
        <f t="shared" si="3"/>
        <v>-63000912927</v>
      </c>
    </row>
    <row r="95" spans="1:17" ht="22.5">
      <c r="A95" s="2" t="s">
        <v>130</v>
      </c>
      <c r="C95" s="3">
        <v>0</v>
      </c>
      <c r="E95" s="3">
        <v>43378567728</v>
      </c>
      <c r="G95" s="3">
        <v>0</v>
      </c>
      <c r="I95" s="3">
        <f t="shared" si="2"/>
        <v>43378567728</v>
      </c>
      <c r="K95" s="3">
        <f>IFERROR(VLOOKUP(A95,'سود اوراق بهادار و سپرده بانکی'!A:S,19,0),0)</f>
        <v>0</v>
      </c>
      <c r="M95" s="3">
        <v>49781010650</v>
      </c>
      <c r="O95" s="3">
        <v>0</v>
      </c>
      <c r="Q95" s="3">
        <f t="shared" si="3"/>
        <v>49781010650</v>
      </c>
    </row>
    <row r="96" spans="1:17" ht="22.5">
      <c r="A96" s="2" t="s">
        <v>147</v>
      </c>
      <c r="C96" s="3">
        <v>0</v>
      </c>
      <c r="E96" s="3">
        <v>-1415677192</v>
      </c>
      <c r="G96" s="3">
        <v>0</v>
      </c>
      <c r="I96" s="3">
        <f t="shared" si="2"/>
        <v>-1415677192</v>
      </c>
      <c r="K96" s="3">
        <f>IFERROR(VLOOKUP(A96,'سود اوراق بهادار و سپرده بانکی'!A:S,19,0),0)</f>
        <v>0</v>
      </c>
      <c r="M96" s="3">
        <v>9904971848</v>
      </c>
      <c r="O96" s="3">
        <v>0</v>
      </c>
      <c r="Q96" s="3">
        <f t="shared" si="3"/>
        <v>9904971848</v>
      </c>
    </row>
    <row r="97" spans="1:17" ht="22.5">
      <c r="A97" s="2" t="s">
        <v>158</v>
      </c>
      <c r="C97" s="3">
        <v>0</v>
      </c>
      <c r="E97" s="3">
        <v>-227212666594</v>
      </c>
      <c r="G97" s="3">
        <v>0</v>
      </c>
      <c r="I97" s="3">
        <f t="shared" si="2"/>
        <v>-227212666594</v>
      </c>
      <c r="K97" s="3">
        <f>IFERROR(VLOOKUP(A97,'سود اوراق بهادار و سپرده بانکی'!A:S,19,0),0)</f>
        <v>0</v>
      </c>
      <c r="M97" s="3">
        <v>-174126603239</v>
      </c>
      <c r="O97" s="3">
        <v>0</v>
      </c>
      <c r="Q97" s="3">
        <f t="shared" si="3"/>
        <v>-174126603239</v>
      </c>
    </row>
    <row r="98" spans="1:17" ht="22.5">
      <c r="A98" s="2" t="s">
        <v>154</v>
      </c>
      <c r="C98" s="3">
        <v>0</v>
      </c>
      <c r="E98" s="3">
        <v>145399125</v>
      </c>
      <c r="G98" s="3">
        <v>0</v>
      </c>
      <c r="I98" s="3">
        <f t="shared" si="2"/>
        <v>145399125</v>
      </c>
      <c r="K98" s="3">
        <f>IFERROR(VLOOKUP(A98,'سود اوراق بهادار و سپرده بانکی'!A:S,19,0),0)</f>
        <v>0</v>
      </c>
      <c r="M98" s="3">
        <v>2210472003</v>
      </c>
      <c r="O98" s="3">
        <v>0</v>
      </c>
      <c r="Q98" s="3">
        <f t="shared" si="3"/>
        <v>2210472003</v>
      </c>
    </row>
    <row r="99" spans="1:17" ht="22.5">
      <c r="A99" s="2" t="s">
        <v>116</v>
      </c>
      <c r="C99" s="3">
        <v>0</v>
      </c>
      <c r="E99" s="3">
        <v>596463521</v>
      </c>
      <c r="G99" s="3">
        <v>0</v>
      </c>
      <c r="I99" s="3">
        <f t="shared" si="2"/>
        <v>596463521</v>
      </c>
      <c r="K99" s="3">
        <f>IFERROR(VLOOKUP(A99,'سود اوراق بهادار و سپرده بانکی'!A:S,19,0),0)</f>
        <v>0</v>
      </c>
      <c r="M99" s="3">
        <v>1539871015</v>
      </c>
      <c r="O99" s="3">
        <v>0</v>
      </c>
      <c r="Q99" s="3">
        <f t="shared" si="3"/>
        <v>1539871015</v>
      </c>
    </row>
    <row r="100" spans="1:17" ht="22.5">
      <c r="A100" s="2" t="s">
        <v>123</v>
      </c>
      <c r="C100" s="3">
        <v>0</v>
      </c>
      <c r="E100" s="3">
        <v>-14089031657</v>
      </c>
      <c r="G100" s="3">
        <v>0</v>
      </c>
      <c r="I100" s="3">
        <f t="shared" si="2"/>
        <v>-14089031657</v>
      </c>
      <c r="K100" s="3">
        <f>IFERROR(VLOOKUP(A100,'سود اوراق بهادار و سپرده بانکی'!A:S,19,0),0)</f>
        <v>0</v>
      </c>
      <c r="M100" s="3">
        <v>-13555996890</v>
      </c>
      <c r="O100" s="3">
        <v>0</v>
      </c>
      <c r="Q100" s="3">
        <f t="shared" si="3"/>
        <v>-13555996890</v>
      </c>
    </row>
    <row r="101" spans="1:17" ht="22.5">
      <c r="A101" s="2" t="s">
        <v>69</v>
      </c>
      <c r="C101" s="3">
        <v>0</v>
      </c>
      <c r="E101" s="3">
        <v>295680335</v>
      </c>
      <c r="G101" s="3">
        <v>0</v>
      </c>
      <c r="I101" s="3">
        <f t="shared" si="2"/>
        <v>295680335</v>
      </c>
      <c r="K101" s="3">
        <f>IFERROR(VLOOKUP(A101,'سود اوراق بهادار و سپرده بانکی'!A:S,19,0),0)</f>
        <v>0</v>
      </c>
      <c r="M101" s="3">
        <v>-13978610669</v>
      </c>
      <c r="O101" s="3">
        <v>0</v>
      </c>
      <c r="Q101" s="3">
        <f t="shared" si="3"/>
        <v>-13978610669</v>
      </c>
    </row>
    <row r="102" spans="1:17" ht="22.5">
      <c r="A102" s="2" t="s">
        <v>72</v>
      </c>
      <c r="C102" s="3">
        <v>0</v>
      </c>
      <c r="E102" s="3">
        <v>2661123013</v>
      </c>
      <c r="G102" s="3">
        <v>0</v>
      </c>
      <c r="I102" s="3">
        <f t="shared" si="2"/>
        <v>2661123013</v>
      </c>
      <c r="K102" s="3">
        <f>IFERROR(VLOOKUP(A102,'سود اوراق بهادار و سپرده بانکی'!A:S,19,0),0)</f>
        <v>0</v>
      </c>
      <c r="M102" s="3">
        <v>-125807496025</v>
      </c>
      <c r="O102" s="3">
        <v>0</v>
      </c>
      <c r="Q102" s="3">
        <f t="shared" si="3"/>
        <v>-125807496025</v>
      </c>
    </row>
    <row r="103" spans="1:17" ht="22.5">
      <c r="A103" s="2" t="s">
        <v>291</v>
      </c>
      <c r="C103" s="3">
        <v>0</v>
      </c>
      <c r="E103" s="3">
        <v>429414791</v>
      </c>
      <c r="G103" s="3">
        <v>0</v>
      </c>
      <c r="I103" s="3">
        <f t="shared" si="2"/>
        <v>429414791</v>
      </c>
      <c r="K103" s="3">
        <f>IFERROR(VLOOKUP(A103,'سود اوراق بهادار و سپرده بانکی'!A:S,19,0),0)</f>
        <v>0</v>
      </c>
      <c r="M103" s="3">
        <v>429414791</v>
      </c>
      <c r="O103" s="3">
        <v>0</v>
      </c>
      <c r="Q103" s="3">
        <f t="shared" si="3"/>
        <v>429414791</v>
      </c>
    </row>
    <row r="104" spans="1:17" ht="22.5">
      <c r="A104" s="2" t="s">
        <v>295</v>
      </c>
      <c r="C104" s="3">
        <v>18646232877</v>
      </c>
      <c r="E104" s="3">
        <v>-488244618</v>
      </c>
      <c r="G104" s="3">
        <v>0</v>
      </c>
      <c r="I104" s="3">
        <f t="shared" si="2"/>
        <v>18157988259</v>
      </c>
      <c r="K104" s="3">
        <v>18646232877</v>
      </c>
      <c r="M104" s="3">
        <v>-488244618</v>
      </c>
      <c r="O104" s="3">
        <v>0</v>
      </c>
      <c r="Q104" s="3">
        <f t="shared" si="3"/>
        <v>18157988259</v>
      </c>
    </row>
    <row r="105" spans="1:17" ht="22.5">
      <c r="A105" s="2" t="s">
        <v>552</v>
      </c>
      <c r="C105" s="3">
        <v>12850980395</v>
      </c>
      <c r="E105" s="1">
        <v>0</v>
      </c>
      <c r="G105" s="3">
        <v>0</v>
      </c>
      <c r="I105" s="3">
        <f>C105+E105+G105</f>
        <v>12850980395</v>
      </c>
      <c r="K105" s="3">
        <f>IFERROR(VLOOKUP(A105,'سود اوراق بهادار و سپرده بانکی'!A:S,19,0),0)</f>
        <v>65584313740</v>
      </c>
      <c r="M105" s="1">
        <v>0</v>
      </c>
      <c r="O105" s="3">
        <v>0</v>
      </c>
      <c r="Q105" s="3">
        <f>K105+M105+O105</f>
        <v>65584313740</v>
      </c>
    </row>
    <row r="106" spans="1:17" ht="23.25" thickBot="1">
      <c r="A106" s="2" t="s">
        <v>553</v>
      </c>
      <c r="C106" s="3">
        <v>3095112690</v>
      </c>
      <c r="E106" s="1">
        <v>0</v>
      </c>
      <c r="G106" s="3">
        <v>0</v>
      </c>
      <c r="I106" s="3">
        <f t="shared" ref="I106" si="4">C106+E106+G106</f>
        <v>3095112690</v>
      </c>
      <c r="K106" s="3">
        <f>IFERROR(VLOOKUP(A106,'سود اوراق بهادار و سپرده بانکی'!A:S,19,0),0)</f>
        <v>46808269293</v>
      </c>
      <c r="M106" s="1">
        <v>0</v>
      </c>
      <c r="O106" s="3">
        <v>0</v>
      </c>
      <c r="Q106" s="3">
        <f t="shared" ref="Q106" si="5">K106+M106+O106</f>
        <v>46808269293</v>
      </c>
    </row>
    <row r="107" spans="1:17" ht="22.5" thickBot="1">
      <c r="C107" s="4">
        <f>SUM(C8:C106)</f>
        <v>2940927381943</v>
      </c>
      <c r="E107" s="4">
        <f>SUM(E8:E106)</f>
        <v>246158410186</v>
      </c>
      <c r="G107" s="4">
        <f>SUM(G8:G106)</f>
        <v>940914483623</v>
      </c>
      <c r="I107" s="4">
        <f>SUM(I8:I106)</f>
        <v>4128000275752</v>
      </c>
      <c r="K107" s="4">
        <f>SUM(K8:K106)</f>
        <v>16889695250698</v>
      </c>
      <c r="M107" s="4">
        <f>SUM(M8:M106)</f>
        <v>19206398611</v>
      </c>
      <c r="O107" s="4">
        <f>SUM(O8:O106)</f>
        <v>6219727242213</v>
      </c>
      <c r="Q107" s="4">
        <f>SUM(Q8:Q106)</f>
        <v>23128628891522</v>
      </c>
    </row>
    <row r="108" spans="1:17" ht="22.5" thickTop="1"/>
    <row r="110" spans="1:17">
      <c r="K11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68"/>
  <sheetViews>
    <sheetView rightToLeft="1" topLeftCell="A58" workbookViewId="0">
      <selection activeCell="J83" sqref="J83"/>
    </sheetView>
  </sheetViews>
  <sheetFormatPr defaultRowHeight="21.75"/>
  <cols>
    <col min="1" max="1" width="30.42578125" style="1" bestFit="1" customWidth="1"/>
    <col min="2" max="2" width="1" style="1" customWidth="1"/>
    <col min="3" max="3" width="29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</row>
    <row r="3" spans="1:11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</row>
    <row r="4" spans="1:11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</row>
    <row r="6" spans="1:11" ht="22.5">
      <c r="A6" s="15" t="s">
        <v>517</v>
      </c>
      <c r="B6" s="15" t="s">
        <v>517</v>
      </c>
      <c r="C6" s="15" t="s">
        <v>517</v>
      </c>
      <c r="E6" s="15" t="s">
        <v>453</v>
      </c>
      <c r="F6" s="15" t="s">
        <v>453</v>
      </c>
      <c r="G6" s="15" t="s">
        <v>453</v>
      </c>
      <c r="I6" s="15" t="s">
        <v>454</v>
      </c>
      <c r="J6" s="15" t="s">
        <v>454</v>
      </c>
      <c r="K6" s="15" t="s">
        <v>454</v>
      </c>
    </row>
    <row r="7" spans="1:11" ht="22.5">
      <c r="A7" s="15" t="s">
        <v>518</v>
      </c>
      <c r="C7" s="15" t="s">
        <v>347</v>
      </c>
      <c r="E7" s="15" t="s">
        <v>519</v>
      </c>
      <c r="G7" s="15" t="s">
        <v>520</v>
      </c>
      <c r="I7" s="15" t="s">
        <v>519</v>
      </c>
      <c r="K7" s="15" t="s">
        <v>520</v>
      </c>
    </row>
    <row r="8" spans="1:11" ht="22.5">
      <c r="A8" s="2" t="s">
        <v>353</v>
      </c>
      <c r="C8" s="1" t="s">
        <v>354</v>
      </c>
      <c r="E8" s="3">
        <v>335808</v>
      </c>
      <c r="G8" s="6">
        <f>E8/$E$67</f>
        <v>1.2786745896016789E-7</v>
      </c>
      <c r="I8" s="3">
        <v>9523261598</v>
      </c>
      <c r="K8" s="6">
        <f>I8/$I$67</f>
        <v>1.0605688921230024E-3</v>
      </c>
    </row>
    <row r="9" spans="1:11" ht="22.5">
      <c r="A9" s="2" t="s">
        <v>357</v>
      </c>
      <c r="C9" s="1" t="s">
        <v>358</v>
      </c>
      <c r="E9" s="3">
        <v>71055907627</v>
      </c>
      <c r="G9" s="6">
        <f t="shared" ref="G9:G66" si="0">E9/$E$67</f>
        <v>2.7056348724190323E-2</v>
      </c>
      <c r="I9" s="3">
        <v>344743740355</v>
      </c>
      <c r="K9" s="6">
        <f t="shared" ref="K9:K66" si="1">I9/$I$67</f>
        <v>3.8392779932815028E-2</v>
      </c>
    </row>
    <row r="10" spans="1:11" ht="22.5">
      <c r="A10" s="2" t="s">
        <v>360</v>
      </c>
      <c r="C10" s="1" t="s">
        <v>361</v>
      </c>
      <c r="E10" s="3">
        <v>353416769</v>
      </c>
      <c r="G10" s="6">
        <f t="shared" si="0"/>
        <v>1.3457244677298526E-4</v>
      </c>
      <c r="I10" s="3">
        <v>122652468259</v>
      </c>
      <c r="K10" s="6">
        <f t="shared" si="1"/>
        <v>1.3659332051207963E-2</v>
      </c>
    </row>
    <row r="11" spans="1:11" ht="22.5">
      <c r="A11" s="2" t="s">
        <v>360</v>
      </c>
      <c r="C11" s="1" t="s">
        <v>521</v>
      </c>
      <c r="E11" s="3">
        <v>0</v>
      </c>
      <c r="G11" s="6">
        <f t="shared" si="0"/>
        <v>0</v>
      </c>
      <c r="I11" s="3">
        <v>27419960242</v>
      </c>
      <c r="K11" s="6">
        <f t="shared" si="1"/>
        <v>3.0536551534005984E-3</v>
      </c>
    </row>
    <row r="12" spans="1:11" ht="22.5">
      <c r="A12" s="2" t="s">
        <v>360</v>
      </c>
      <c r="C12" s="1" t="s">
        <v>522</v>
      </c>
      <c r="E12" s="3">
        <v>0</v>
      </c>
      <c r="G12" s="6">
        <f t="shared" si="0"/>
        <v>0</v>
      </c>
      <c r="I12" s="3">
        <v>79890410992</v>
      </c>
      <c r="K12" s="6">
        <f t="shared" si="1"/>
        <v>8.8970867601527361E-3</v>
      </c>
    </row>
    <row r="13" spans="1:11" ht="22.5">
      <c r="A13" s="2" t="s">
        <v>368</v>
      </c>
      <c r="C13" s="1" t="s">
        <v>523</v>
      </c>
      <c r="E13" s="3">
        <v>0</v>
      </c>
      <c r="G13" s="6">
        <f t="shared" si="0"/>
        <v>0</v>
      </c>
      <c r="I13" s="3">
        <v>71013698656</v>
      </c>
      <c r="K13" s="6">
        <f t="shared" si="1"/>
        <v>7.9085215641842409E-3</v>
      </c>
    </row>
    <row r="14" spans="1:11" ht="22.5">
      <c r="A14" s="2" t="s">
        <v>363</v>
      </c>
      <c r="C14" s="1" t="s">
        <v>364</v>
      </c>
      <c r="E14" s="3">
        <v>3945205479</v>
      </c>
      <c r="G14" s="6">
        <f t="shared" si="0"/>
        <v>1.5022375871791679E-3</v>
      </c>
      <c r="I14" s="3">
        <v>122301369889</v>
      </c>
      <c r="K14" s="6">
        <f t="shared" si="1"/>
        <v>1.3620231580695287E-2</v>
      </c>
    </row>
    <row r="15" spans="1:11" ht="22.5">
      <c r="A15" s="2" t="s">
        <v>363</v>
      </c>
      <c r="C15" s="1" t="s">
        <v>367</v>
      </c>
      <c r="E15" s="3">
        <v>3428045</v>
      </c>
      <c r="G15" s="6">
        <f t="shared" si="0"/>
        <v>1.3053155474292119E-6</v>
      </c>
      <c r="I15" s="3">
        <v>7174618</v>
      </c>
      <c r="K15" s="6">
        <f t="shared" si="1"/>
        <v>7.9900951846831245E-7</v>
      </c>
    </row>
    <row r="16" spans="1:11" ht="22.5">
      <c r="A16" s="2" t="s">
        <v>368</v>
      </c>
      <c r="C16" s="1" t="s">
        <v>369</v>
      </c>
      <c r="E16" s="3">
        <v>10356164384</v>
      </c>
      <c r="G16" s="6">
        <f t="shared" si="0"/>
        <v>3.943373666964076E-3</v>
      </c>
      <c r="I16" s="3">
        <v>187890410984</v>
      </c>
      <c r="K16" s="6">
        <f t="shared" si="1"/>
        <v>2.0924629967078272E-2</v>
      </c>
    </row>
    <row r="17" spans="1:11" ht="22.5">
      <c r="A17" s="2" t="s">
        <v>363</v>
      </c>
      <c r="C17" s="1" t="s">
        <v>371</v>
      </c>
      <c r="E17" s="3">
        <v>16273972603</v>
      </c>
      <c r="G17" s="6">
        <f t="shared" si="0"/>
        <v>6.1967300479232159E-3</v>
      </c>
      <c r="I17" s="3">
        <v>193808219203</v>
      </c>
      <c r="K17" s="6">
        <f t="shared" si="1"/>
        <v>2.1583673430500439E-2</v>
      </c>
    </row>
    <row r="18" spans="1:11" ht="22.5">
      <c r="A18" s="2" t="s">
        <v>373</v>
      </c>
      <c r="C18" s="1" t="s">
        <v>374</v>
      </c>
      <c r="E18" s="3">
        <v>23671232877</v>
      </c>
      <c r="G18" s="6">
        <f t="shared" si="0"/>
        <v>9.0134255242173347E-3</v>
      </c>
      <c r="I18" s="3">
        <v>260383561667</v>
      </c>
      <c r="K18" s="6">
        <f t="shared" si="1"/>
        <v>2.8997912394027645E-2</v>
      </c>
    </row>
    <row r="19" spans="1:11" ht="22.5">
      <c r="A19" s="2" t="s">
        <v>376</v>
      </c>
      <c r="C19" s="1" t="s">
        <v>377</v>
      </c>
      <c r="E19" s="3">
        <v>35726027400</v>
      </c>
      <c r="G19" s="6">
        <f t="shared" si="0"/>
        <v>1.3603595930946654E-2</v>
      </c>
      <c r="I19" s="3">
        <v>272438356190</v>
      </c>
      <c r="K19" s="6">
        <f t="shared" si="1"/>
        <v>3.0340408338349233E-2</v>
      </c>
    </row>
    <row r="20" spans="1:11" ht="22.5">
      <c r="A20" s="2" t="s">
        <v>399</v>
      </c>
      <c r="C20" s="1" t="s">
        <v>524</v>
      </c>
      <c r="E20" s="3">
        <v>0</v>
      </c>
      <c r="G20" s="6">
        <f t="shared" si="0"/>
        <v>0</v>
      </c>
      <c r="I20" s="3">
        <v>102575342466</v>
      </c>
      <c r="K20" s="6">
        <f t="shared" si="1"/>
        <v>1.1423420033022094E-2</v>
      </c>
    </row>
    <row r="21" spans="1:11" ht="22.5">
      <c r="A21" s="2" t="s">
        <v>360</v>
      </c>
      <c r="C21" s="1" t="s">
        <v>382</v>
      </c>
      <c r="E21" s="3">
        <v>226438356162</v>
      </c>
      <c r="G21" s="6">
        <f t="shared" si="0"/>
        <v>8.6222178189776358E-2</v>
      </c>
      <c r="I21" s="3">
        <v>895890410953</v>
      </c>
      <c r="K21" s="6">
        <f t="shared" si="1"/>
        <v>9.9771857659311639E-2</v>
      </c>
    </row>
    <row r="22" spans="1:11" ht="22.5">
      <c r="A22" s="2" t="s">
        <v>385</v>
      </c>
      <c r="C22" s="1" t="s">
        <v>386</v>
      </c>
      <c r="E22" s="3">
        <v>115098082194</v>
      </c>
      <c r="G22" s="6">
        <f t="shared" si="0"/>
        <v>4.3826529747163043E-2</v>
      </c>
      <c r="I22" s="3">
        <v>942914191745</v>
      </c>
      <c r="K22" s="6">
        <f t="shared" si="1"/>
        <v>0.10500871465255858</v>
      </c>
    </row>
    <row r="23" spans="1:11" ht="22.5">
      <c r="A23" s="2" t="s">
        <v>399</v>
      </c>
      <c r="C23" s="1" t="s">
        <v>525</v>
      </c>
      <c r="E23" s="3">
        <v>0</v>
      </c>
      <c r="G23" s="6">
        <f t="shared" si="0"/>
        <v>0</v>
      </c>
      <c r="I23" s="3">
        <v>174520547945</v>
      </c>
      <c r="K23" s="6">
        <f t="shared" si="1"/>
        <v>1.9435679917224929E-2</v>
      </c>
    </row>
    <row r="24" spans="1:11" ht="22.5">
      <c r="A24" s="2" t="s">
        <v>480</v>
      </c>
      <c r="C24" s="1" t="s">
        <v>526</v>
      </c>
      <c r="E24" s="3">
        <v>0</v>
      </c>
      <c r="G24" s="6">
        <f t="shared" si="0"/>
        <v>0</v>
      </c>
      <c r="I24" s="3">
        <v>117534246574</v>
      </c>
      <c r="K24" s="6">
        <f t="shared" si="1"/>
        <v>1.3089335454323512E-2</v>
      </c>
    </row>
    <row r="25" spans="1:11" ht="22.5">
      <c r="A25" s="2" t="s">
        <v>360</v>
      </c>
      <c r="C25" s="1" t="s">
        <v>527</v>
      </c>
      <c r="E25" s="3">
        <v>3013698651</v>
      </c>
      <c r="G25" s="6">
        <f t="shared" si="0"/>
        <v>1.1475426093930337E-3</v>
      </c>
      <c r="I25" s="3">
        <v>304726027399</v>
      </c>
      <c r="K25" s="6">
        <f t="shared" si="1"/>
        <v>3.3936161676738297E-2</v>
      </c>
    </row>
    <row r="26" spans="1:11" ht="22.5">
      <c r="A26" s="2" t="s">
        <v>388</v>
      </c>
      <c r="C26" s="1" t="s">
        <v>389</v>
      </c>
      <c r="E26" s="3">
        <v>0</v>
      </c>
      <c r="G26" s="6">
        <f t="shared" si="0"/>
        <v>0</v>
      </c>
      <c r="I26" s="3">
        <v>9666089494</v>
      </c>
      <c r="K26" s="6">
        <f t="shared" si="1"/>
        <v>1.0764750837009794E-3</v>
      </c>
    </row>
    <row r="27" spans="1:11" ht="22.5">
      <c r="A27" s="2" t="s">
        <v>481</v>
      </c>
      <c r="C27" s="1" t="s">
        <v>528</v>
      </c>
      <c r="E27" s="3">
        <v>0</v>
      </c>
      <c r="G27" s="6">
        <f t="shared" si="0"/>
        <v>0</v>
      </c>
      <c r="I27" s="3">
        <v>181369862994</v>
      </c>
      <c r="K27" s="6">
        <f t="shared" si="1"/>
        <v>2.0198461701445253E-2</v>
      </c>
    </row>
    <row r="28" spans="1:11" ht="22.5">
      <c r="A28" s="2" t="s">
        <v>388</v>
      </c>
      <c r="C28" s="1" t="s">
        <v>529</v>
      </c>
      <c r="E28" s="3">
        <v>0</v>
      </c>
      <c r="G28" s="6">
        <f t="shared" si="0"/>
        <v>0</v>
      </c>
      <c r="I28" s="3">
        <v>151635616433</v>
      </c>
      <c r="K28" s="6">
        <f t="shared" si="1"/>
        <v>1.6887073411961037E-2</v>
      </c>
    </row>
    <row r="29" spans="1:11" ht="22.5">
      <c r="A29" s="2" t="s">
        <v>388</v>
      </c>
      <c r="C29" s="1" t="s">
        <v>530</v>
      </c>
      <c r="E29" s="3">
        <v>0</v>
      </c>
      <c r="G29" s="6">
        <f t="shared" si="0"/>
        <v>0</v>
      </c>
      <c r="I29" s="3">
        <v>86986301363</v>
      </c>
      <c r="K29" s="6">
        <f t="shared" si="1"/>
        <v>9.6873286864039513E-3</v>
      </c>
    </row>
    <row r="30" spans="1:11" ht="22.5">
      <c r="A30" s="2" t="s">
        <v>385</v>
      </c>
      <c r="C30" s="1" t="s">
        <v>392</v>
      </c>
      <c r="E30" s="3">
        <v>86750684933</v>
      </c>
      <c r="G30" s="6">
        <f t="shared" si="0"/>
        <v>3.3032535393548793E-2</v>
      </c>
      <c r="I30" s="3">
        <v>272789041081</v>
      </c>
      <c r="K30" s="6">
        <f t="shared" si="1"/>
        <v>3.0379462761301372E-2</v>
      </c>
    </row>
    <row r="31" spans="1:11" ht="22.5">
      <c r="A31" s="2" t="s">
        <v>385</v>
      </c>
      <c r="C31" s="1" t="s">
        <v>394</v>
      </c>
      <c r="E31" s="3">
        <v>108438356161</v>
      </c>
      <c r="G31" s="6">
        <f t="shared" si="0"/>
        <v>4.129066923993692E-2</v>
      </c>
      <c r="I31" s="3">
        <v>326739726002</v>
      </c>
      <c r="K31" s="6">
        <f t="shared" si="1"/>
        <v>3.6387742335177477E-2</v>
      </c>
    </row>
    <row r="32" spans="1:11" ht="22.5">
      <c r="A32" s="2" t="s">
        <v>385</v>
      </c>
      <c r="C32" s="1" t="s">
        <v>397</v>
      </c>
      <c r="E32" s="3">
        <v>108219178079</v>
      </c>
      <c r="G32" s="6">
        <f t="shared" si="0"/>
        <v>4.1207211596268209E-2</v>
      </c>
      <c r="I32" s="3">
        <v>322849315044</v>
      </c>
      <c r="K32" s="6">
        <f t="shared" si="1"/>
        <v>3.5954482280607963E-2</v>
      </c>
    </row>
    <row r="33" spans="1:11" ht="22.5">
      <c r="A33" s="2" t="s">
        <v>388</v>
      </c>
      <c r="C33" s="1" t="s">
        <v>531</v>
      </c>
      <c r="E33" s="3">
        <v>0</v>
      </c>
      <c r="G33" s="6">
        <f t="shared" si="0"/>
        <v>0</v>
      </c>
      <c r="I33" s="3">
        <v>114945205477</v>
      </c>
      <c r="K33" s="6">
        <f t="shared" si="1"/>
        <v>1.2801003938944067E-2</v>
      </c>
    </row>
    <row r="34" spans="1:11" ht="22.5">
      <c r="A34" s="2" t="s">
        <v>388</v>
      </c>
      <c r="C34" s="1" t="s">
        <v>532</v>
      </c>
      <c r="E34" s="3">
        <v>0</v>
      </c>
      <c r="G34" s="6">
        <f t="shared" si="0"/>
        <v>0</v>
      </c>
      <c r="I34" s="3">
        <v>110506849313</v>
      </c>
      <c r="K34" s="6">
        <f t="shared" si="1"/>
        <v>1.2306721341405284E-2</v>
      </c>
    </row>
    <row r="35" spans="1:11" ht="22.5">
      <c r="A35" s="2" t="s">
        <v>388</v>
      </c>
      <c r="C35" s="1" t="s">
        <v>533</v>
      </c>
      <c r="E35" s="3">
        <v>0</v>
      </c>
      <c r="G35" s="6">
        <f t="shared" si="0"/>
        <v>0</v>
      </c>
      <c r="I35" s="3">
        <v>72191780820</v>
      </c>
      <c r="K35" s="6">
        <f t="shared" si="1"/>
        <v>8.0397200283496839E-3</v>
      </c>
    </row>
    <row r="36" spans="1:11" ht="22.5">
      <c r="A36" s="2" t="s">
        <v>388</v>
      </c>
      <c r="C36" s="1" t="s">
        <v>534</v>
      </c>
      <c r="E36" s="3">
        <v>0</v>
      </c>
      <c r="G36" s="6">
        <f t="shared" si="0"/>
        <v>0</v>
      </c>
      <c r="I36" s="3">
        <v>101630136984</v>
      </c>
      <c r="K36" s="6">
        <f t="shared" si="1"/>
        <v>1.1318156146216353E-2</v>
      </c>
    </row>
    <row r="37" spans="1:11" ht="22.5">
      <c r="A37" s="2" t="s">
        <v>399</v>
      </c>
      <c r="C37" s="1" t="s">
        <v>400</v>
      </c>
      <c r="E37" s="3">
        <v>96561643836</v>
      </c>
      <c r="G37" s="6">
        <f t="shared" si="0"/>
        <v>3.6768308171115878E-2</v>
      </c>
      <c r="I37" s="3">
        <v>355753424657</v>
      </c>
      <c r="K37" s="6">
        <f t="shared" si="1"/>
        <v>3.9618885985099508E-2</v>
      </c>
    </row>
    <row r="38" spans="1:11" ht="22.5">
      <c r="A38" s="2" t="s">
        <v>399</v>
      </c>
      <c r="C38" s="1" t="s">
        <v>402</v>
      </c>
      <c r="E38" s="3">
        <v>41383561645</v>
      </c>
      <c r="G38" s="6">
        <f t="shared" si="0"/>
        <v>1.5757846359430436E-2</v>
      </c>
      <c r="I38" s="3">
        <v>152465753425</v>
      </c>
      <c r="K38" s="6">
        <f t="shared" si="1"/>
        <v>1.6979522565106285E-2</v>
      </c>
    </row>
    <row r="39" spans="1:11" ht="22.5">
      <c r="A39" s="2" t="s">
        <v>399</v>
      </c>
      <c r="C39" s="1" t="s">
        <v>403</v>
      </c>
      <c r="E39" s="3">
        <v>68972602740</v>
      </c>
      <c r="G39" s="6">
        <f t="shared" si="0"/>
        <v>2.6263077265082767E-2</v>
      </c>
      <c r="I39" s="3">
        <v>254109589041</v>
      </c>
      <c r="K39" s="6">
        <f t="shared" si="1"/>
        <v>2.8299204275102897E-2</v>
      </c>
    </row>
    <row r="40" spans="1:11" ht="22.5">
      <c r="A40" s="2" t="s">
        <v>360</v>
      </c>
      <c r="C40" s="1" t="s">
        <v>535</v>
      </c>
      <c r="E40" s="3">
        <v>0</v>
      </c>
      <c r="G40" s="6">
        <f t="shared" si="0"/>
        <v>0</v>
      </c>
      <c r="I40" s="3">
        <v>74246575328</v>
      </c>
      <c r="K40" s="6">
        <f t="shared" si="1"/>
        <v>8.2685545628696285E-3</v>
      </c>
    </row>
    <row r="41" spans="1:11" ht="22.5">
      <c r="A41" s="2" t="s">
        <v>388</v>
      </c>
      <c r="C41" s="1" t="s">
        <v>536</v>
      </c>
      <c r="E41" s="3">
        <v>0</v>
      </c>
      <c r="G41" s="6">
        <f t="shared" si="0"/>
        <v>0</v>
      </c>
      <c r="I41" s="3">
        <v>64794520546</v>
      </c>
      <c r="K41" s="6">
        <f t="shared" si="1"/>
        <v>7.2159156990441358E-3</v>
      </c>
    </row>
    <row r="42" spans="1:11" ht="22.5">
      <c r="A42" s="2" t="s">
        <v>482</v>
      </c>
      <c r="C42" s="1" t="s">
        <v>537</v>
      </c>
      <c r="E42" s="3">
        <v>0</v>
      </c>
      <c r="G42" s="6">
        <f t="shared" si="0"/>
        <v>0</v>
      </c>
      <c r="I42" s="3">
        <v>18191780807</v>
      </c>
      <c r="K42" s="6">
        <f t="shared" si="1"/>
        <v>2.0259484229936922E-3</v>
      </c>
    </row>
    <row r="43" spans="1:11" ht="22.5">
      <c r="A43" s="2" t="s">
        <v>360</v>
      </c>
      <c r="C43" s="1" t="s">
        <v>538</v>
      </c>
      <c r="E43" s="3">
        <v>0</v>
      </c>
      <c r="G43" s="6">
        <f t="shared" si="0"/>
        <v>0</v>
      </c>
      <c r="I43" s="3">
        <v>53534246572</v>
      </c>
      <c r="K43" s="6">
        <f t="shared" si="1"/>
        <v>5.9619024420613934E-3</v>
      </c>
    </row>
    <row r="44" spans="1:11" ht="22.5">
      <c r="A44" s="2" t="s">
        <v>418</v>
      </c>
      <c r="C44" s="1" t="s">
        <v>539</v>
      </c>
      <c r="E44" s="3">
        <v>0</v>
      </c>
      <c r="G44" s="6">
        <f t="shared" si="0"/>
        <v>0</v>
      </c>
      <c r="I44" s="3">
        <v>55479452054</v>
      </c>
      <c r="K44" s="6">
        <f t="shared" si="1"/>
        <v>6.1785324696802492E-3</v>
      </c>
    </row>
    <row r="45" spans="1:11" ht="22.5">
      <c r="A45" s="2" t="s">
        <v>404</v>
      </c>
      <c r="C45" s="1" t="s">
        <v>540</v>
      </c>
      <c r="E45" s="3">
        <v>0</v>
      </c>
      <c r="G45" s="6">
        <f t="shared" si="0"/>
        <v>0</v>
      </c>
      <c r="I45" s="3">
        <v>55479452054</v>
      </c>
      <c r="K45" s="6">
        <f t="shared" si="1"/>
        <v>6.1785324696802492E-3</v>
      </c>
    </row>
    <row r="46" spans="1:11" ht="22.5">
      <c r="A46" s="2" t="s">
        <v>385</v>
      </c>
      <c r="C46" s="1" t="s">
        <v>407</v>
      </c>
      <c r="E46" s="3">
        <v>68745205485</v>
      </c>
      <c r="G46" s="6">
        <f t="shared" si="0"/>
        <v>2.6176489961708915E-2</v>
      </c>
      <c r="I46" s="3">
        <v>146860273969</v>
      </c>
      <c r="K46" s="6">
        <f t="shared" si="1"/>
        <v>1.6355261950684361E-2</v>
      </c>
    </row>
    <row r="47" spans="1:11" ht="22.5">
      <c r="A47" s="2" t="s">
        <v>410</v>
      </c>
      <c r="C47" s="1" t="s">
        <v>411</v>
      </c>
      <c r="E47" s="3">
        <v>37041095869</v>
      </c>
      <c r="G47" s="6">
        <f t="shared" si="0"/>
        <v>1.4104341784201098E-2</v>
      </c>
      <c r="I47" s="3">
        <v>72547945184</v>
      </c>
      <c r="K47" s="6">
        <f t="shared" si="1"/>
        <v>8.0793846790635226E-3</v>
      </c>
    </row>
    <row r="48" spans="1:11" ht="22.5">
      <c r="A48" s="2" t="s">
        <v>404</v>
      </c>
      <c r="C48" s="1" t="s">
        <v>412</v>
      </c>
      <c r="E48" s="3">
        <v>119178082190</v>
      </c>
      <c r="G48" s="6">
        <f t="shared" si="0"/>
        <v>4.5380093783892406E-2</v>
      </c>
      <c r="I48" s="3">
        <v>172602739723</v>
      </c>
      <c r="K48" s="6">
        <f t="shared" si="1"/>
        <v>1.9222101016721126E-2</v>
      </c>
    </row>
    <row r="49" spans="1:11" ht="22.5">
      <c r="A49" s="2" t="s">
        <v>388</v>
      </c>
      <c r="C49" s="1" t="s">
        <v>413</v>
      </c>
      <c r="E49" s="3">
        <v>414739726027</v>
      </c>
      <c r="G49" s="6">
        <f t="shared" si="0"/>
        <v>0.15792272637015409</v>
      </c>
      <c r="I49" s="3">
        <v>513123287667</v>
      </c>
      <c r="K49" s="6">
        <f t="shared" si="1"/>
        <v>5.7144560308811848E-2</v>
      </c>
    </row>
    <row r="50" spans="1:11" ht="22.5">
      <c r="A50" s="2" t="s">
        <v>404</v>
      </c>
      <c r="C50" s="1" t="s">
        <v>416</v>
      </c>
      <c r="E50" s="3">
        <v>59589041083</v>
      </c>
      <c r="G50" s="6">
        <f t="shared" si="0"/>
        <v>2.26900468873769E-2</v>
      </c>
      <c r="I50" s="3">
        <v>71917808203</v>
      </c>
      <c r="K50" s="6">
        <f t="shared" si="1"/>
        <v>8.009208755305924E-3</v>
      </c>
    </row>
    <row r="51" spans="1:11" ht="22.5">
      <c r="A51" s="2" t="s">
        <v>418</v>
      </c>
      <c r="C51" s="1" t="s">
        <v>419</v>
      </c>
      <c r="E51" s="3">
        <v>59589041080</v>
      </c>
      <c r="G51" s="6">
        <f t="shared" si="0"/>
        <v>2.269004688623457E-2</v>
      </c>
      <c r="I51" s="3">
        <v>71917808200</v>
      </c>
      <c r="K51" s="6">
        <f t="shared" si="1"/>
        <v>8.0092087549718267E-3</v>
      </c>
    </row>
    <row r="52" spans="1:11" ht="22.5">
      <c r="A52" s="2" t="s">
        <v>388</v>
      </c>
      <c r="C52" s="1" t="s">
        <v>420</v>
      </c>
      <c r="E52" s="3">
        <v>92164383539</v>
      </c>
      <c r="G52" s="6">
        <f t="shared" si="0"/>
        <v>3.5093939184778968E-2</v>
      </c>
      <c r="I52" s="3">
        <v>95287671210</v>
      </c>
      <c r="K52" s="6">
        <f t="shared" si="1"/>
        <v>1.0611820209726704E-2</v>
      </c>
    </row>
    <row r="53" spans="1:11" ht="22.5">
      <c r="A53" s="2" t="s">
        <v>404</v>
      </c>
      <c r="C53" s="1" t="s">
        <v>421</v>
      </c>
      <c r="E53" s="3">
        <v>47671232864</v>
      </c>
      <c r="G53" s="6">
        <f t="shared" si="0"/>
        <v>1.8152037508987657E-2</v>
      </c>
      <c r="I53" s="3">
        <v>49315068480</v>
      </c>
      <c r="K53" s="6">
        <f t="shared" si="1"/>
        <v>5.49202886055211E-3</v>
      </c>
    </row>
    <row r="54" spans="1:11" ht="22.5">
      <c r="A54" s="2" t="s">
        <v>360</v>
      </c>
      <c r="C54" s="1" t="s">
        <v>422</v>
      </c>
      <c r="E54" s="3">
        <v>260404109566</v>
      </c>
      <c r="G54" s="6">
        <f t="shared" si="0"/>
        <v>9.9155504910513059E-2</v>
      </c>
      <c r="I54" s="3">
        <v>269383561620</v>
      </c>
      <c r="K54" s="6">
        <f t="shared" si="1"/>
        <v>3.0000207656111472E-2</v>
      </c>
    </row>
    <row r="55" spans="1:11" ht="22.5">
      <c r="A55" s="2" t="s">
        <v>363</v>
      </c>
      <c r="C55" s="1" t="s">
        <v>424</v>
      </c>
      <c r="E55" s="3">
        <v>33095890393</v>
      </c>
      <c r="G55" s="6">
        <f t="shared" si="0"/>
        <v>1.2602104198164257E-2</v>
      </c>
      <c r="I55" s="3">
        <v>33095890393</v>
      </c>
      <c r="K55" s="6">
        <f t="shared" si="1"/>
        <v>3.6857615898422715E-3</v>
      </c>
    </row>
    <row r="56" spans="1:11" ht="22.5">
      <c r="A56" s="2" t="s">
        <v>360</v>
      </c>
      <c r="C56" s="1" t="s">
        <v>426</v>
      </c>
      <c r="E56" s="3">
        <v>53876712319</v>
      </c>
      <c r="G56" s="6">
        <f t="shared" si="0"/>
        <v>2.05149320485471E-2</v>
      </c>
      <c r="I56" s="3">
        <v>53876712319</v>
      </c>
      <c r="K56" s="6">
        <f t="shared" si="1"/>
        <v>6.0000415306654641E-3</v>
      </c>
    </row>
    <row r="57" spans="1:11" ht="22.5">
      <c r="A57" s="2" t="s">
        <v>388</v>
      </c>
      <c r="C57" s="1" t="s">
        <v>428</v>
      </c>
      <c r="E57" s="3">
        <v>54821917789</v>
      </c>
      <c r="G57" s="6">
        <f t="shared" si="0"/>
        <v>2.0874843133584238E-2</v>
      </c>
      <c r="I57" s="3">
        <v>54821917789</v>
      </c>
      <c r="K57" s="6">
        <f t="shared" si="1"/>
        <v>6.1053054161348107E-3</v>
      </c>
    </row>
    <row r="58" spans="1:11" ht="22.5">
      <c r="A58" s="2" t="s">
        <v>368</v>
      </c>
      <c r="C58" s="1" t="s">
        <v>429</v>
      </c>
      <c r="E58" s="3">
        <v>45205479440</v>
      </c>
      <c r="G58" s="6">
        <f t="shared" si="0"/>
        <v>1.721313901714347E-2</v>
      </c>
      <c r="I58" s="3">
        <v>45205479440</v>
      </c>
      <c r="K58" s="6">
        <f t="shared" si="1"/>
        <v>5.0343597888394334E-3</v>
      </c>
    </row>
    <row r="59" spans="1:11" ht="22.5">
      <c r="A59" s="2" t="s">
        <v>363</v>
      </c>
      <c r="C59" s="1" t="s">
        <v>431</v>
      </c>
      <c r="E59" s="3">
        <v>36986301360</v>
      </c>
      <c r="G59" s="6">
        <f t="shared" si="0"/>
        <v>1.4083477377662837E-2</v>
      </c>
      <c r="I59" s="3">
        <v>36986301360</v>
      </c>
      <c r="K59" s="6">
        <f t="shared" si="1"/>
        <v>4.119021645414082E-3</v>
      </c>
    </row>
    <row r="60" spans="1:11" ht="22.5">
      <c r="A60" s="2" t="s">
        <v>373</v>
      </c>
      <c r="C60" s="1" t="s">
        <v>433</v>
      </c>
      <c r="E60" s="3">
        <v>46575342459</v>
      </c>
      <c r="G60" s="6">
        <f t="shared" si="0"/>
        <v>1.7734749292547966E-2</v>
      </c>
      <c r="I60" s="3">
        <v>46575342459</v>
      </c>
      <c r="K60" s="6">
        <f t="shared" si="1"/>
        <v>5.1869161467080673E-3</v>
      </c>
    </row>
    <row r="61" spans="1:11" ht="22.5">
      <c r="A61" s="2" t="s">
        <v>376</v>
      </c>
      <c r="C61" s="1" t="s">
        <v>435</v>
      </c>
      <c r="E61" s="3">
        <v>38356164378</v>
      </c>
      <c r="G61" s="6">
        <f t="shared" si="0"/>
        <v>1.4605087652686562E-2</v>
      </c>
      <c r="I61" s="3">
        <v>38356164378</v>
      </c>
      <c r="K61" s="6">
        <f t="shared" si="1"/>
        <v>4.2715780031713493E-3</v>
      </c>
    </row>
    <row r="62" spans="1:11" ht="22.5">
      <c r="A62" s="2" t="s">
        <v>399</v>
      </c>
      <c r="C62" s="1" t="s">
        <v>440</v>
      </c>
      <c r="E62" s="3">
        <v>84383561643</v>
      </c>
      <c r="G62" s="6">
        <f t="shared" si="0"/>
        <v>3.2131192840251274E-2</v>
      </c>
      <c r="I62" s="3">
        <v>84383561643</v>
      </c>
      <c r="K62" s="6">
        <f t="shared" si="1"/>
        <v>9.3974716082465427E-3</v>
      </c>
    </row>
    <row r="63" spans="1:11" ht="22.5">
      <c r="A63" s="2" t="s">
        <v>437</v>
      </c>
      <c r="C63" s="1" t="s">
        <v>443</v>
      </c>
      <c r="E63" s="3">
        <v>23835616430</v>
      </c>
      <c r="G63" s="6">
        <f t="shared" si="0"/>
        <v>9.0760187537322779E-3</v>
      </c>
      <c r="I63" s="3">
        <v>23835616430</v>
      </c>
      <c r="K63" s="6">
        <f t="shared" si="1"/>
        <v>2.6544806157107873E-3</v>
      </c>
    </row>
    <row r="64" spans="1:11" ht="22.5">
      <c r="A64" s="2" t="s">
        <v>360</v>
      </c>
      <c r="C64" s="1" t="s">
        <v>444</v>
      </c>
      <c r="E64" s="3">
        <v>12328767123</v>
      </c>
      <c r="G64" s="6">
        <f t="shared" si="0"/>
        <v>4.6944924603632724E-3</v>
      </c>
      <c r="I64" s="3">
        <v>12328767123</v>
      </c>
      <c r="K64" s="6">
        <f t="shared" si="1"/>
        <v>1.3730072154721259E-3</v>
      </c>
    </row>
    <row r="65" spans="1:11" ht="22.5">
      <c r="A65" s="2" t="s">
        <v>388</v>
      </c>
      <c r="C65" s="1" t="s">
        <v>446</v>
      </c>
      <c r="E65" s="3">
        <v>12328767123</v>
      </c>
      <c r="G65" s="6">
        <f t="shared" si="0"/>
        <v>4.6944924603632724E-3</v>
      </c>
      <c r="I65" s="3">
        <v>12328767123</v>
      </c>
      <c r="K65" s="6">
        <f t="shared" si="1"/>
        <v>1.3730072154721259E-3</v>
      </c>
    </row>
    <row r="66" spans="1:11" ht="23.25" thickBot="1">
      <c r="A66" s="2" t="s">
        <v>399</v>
      </c>
      <c r="C66" s="1" t="s">
        <v>447</v>
      </c>
      <c r="E66" s="3">
        <v>9041095890</v>
      </c>
      <c r="G66" s="6">
        <f t="shared" si="0"/>
        <v>3.4426278041902445E-3</v>
      </c>
      <c r="I66" s="3">
        <v>9041095890</v>
      </c>
      <c r="K66" s="6">
        <f t="shared" si="1"/>
        <v>1.006871957990619E-3</v>
      </c>
    </row>
    <row r="67" spans="1:11" ht="22.5" thickBot="1">
      <c r="A67" s="1" t="s">
        <v>47</v>
      </c>
      <c r="C67" s="1" t="s">
        <v>47</v>
      </c>
      <c r="E67" s="4">
        <f>SUM(E8:E66)</f>
        <v>2626219389443</v>
      </c>
      <c r="G67" s="13">
        <f>SUM(G8:G66)</f>
        <v>0.99999999999999989</v>
      </c>
      <c r="I67" s="4">
        <f>SUM(I8:I66)</f>
        <v>8979389899827</v>
      </c>
      <c r="K67" s="13">
        <f>SUM(K8:K66)</f>
        <v>1.0000000000000002</v>
      </c>
    </row>
    <row r="68" spans="1:11" ht="22.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6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workbookViewId="0">
      <selection activeCell="Q9" sqref="Q9"/>
    </sheetView>
  </sheetViews>
  <sheetFormatPr defaultRowHeight="21.75"/>
  <cols>
    <col min="1" max="1" width="40.7109375" style="1" bestFit="1" customWidth="1"/>
    <col min="2" max="2" width="1" style="1" customWidth="1"/>
    <col min="3" max="3" width="16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</row>
    <row r="3" spans="1:5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</row>
    <row r="4" spans="1:5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</row>
    <row r="5" spans="1:5">
      <c r="E5" s="1" t="s">
        <v>563</v>
      </c>
    </row>
    <row r="6" spans="1:5" ht="22.5">
      <c r="A6" s="15" t="s">
        <v>541</v>
      </c>
      <c r="C6" s="15" t="s">
        <v>453</v>
      </c>
      <c r="E6" s="15" t="s">
        <v>564</v>
      </c>
    </row>
    <row r="7" spans="1:5" ht="22.5">
      <c r="A7" s="15" t="s">
        <v>541</v>
      </c>
      <c r="C7" s="15" t="s">
        <v>350</v>
      </c>
      <c r="E7" s="15" t="s">
        <v>350</v>
      </c>
    </row>
    <row r="8" spans="1:5" ht="22.5">
      <c r="A8" s="2" t="s">
        <v>542</v>
      </c>
      <c r="C8" s="3">
        <v>208573</v>
      </c>
      <c r="E8" s="3">
        <v>250190135</v>
      </c>
    </row>
    <row r="9" spans="1:5" ht="22.5">
      <c r="A9" s="2" t="s">
        <v>565</v>
      </c>
      <c r="C9" s="3">
        <v>0</v>
      </c>
      <c r="E9" s="3">
        <v>535488077</v>
      </c>
    </row>
    <row r="10" spans="1:5" ht="23.25" thickBot="1">
      <c r="A10" s="2" t="s">
        <v>47</v>
      </c>
      <c r="C10" s="14">
        <v>208573</v>
      </c>
      <c r="E10" s="14">
        <v>785678212</v>
      </c>
    </row>
    <row r="11" spans="1:5" ht="22.5" thickTop="1">
      <c r="A11" s="1" t="s">
        <v>47</v>
      </c>
      <c r="C11" s="3"/>
      <c r="E11" s="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R10" sqref="R10"/>
    </sheetView>
  </sheetViews>
  <sheetFormatPr defaultRowHeight="21.75"/>
  <cols>
    <col min="1" max="1" width="37.42578125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2.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</row>
    <row r="4" spans="1:1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2.5">
      <c r="A6" s="15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5" t="s">
        <v>6</v>
      </c>
    </row>
    <row r="7" spans="1:17" ht="22.5">
      <c r="A7" s="15" t="s">
        <v>3</v>
      </c>
      <c r="C7" s="15" t="s">
        <v>48</v>
      </c>
      <c r="E7" s="15" t="s">
        <v>49</v>
      </c>
      <c r="G7" s="15" t="s">
        <v>50</v>
      </c>
      <c r="I7" s="15" t="s">
        <v>51</v>
      </c>
      <c r="K7" s="15" t="s">
        <v>48</v>
      </c>
      <c r="M7" s="15" t="s">
        <v>49</v>
      </c>
      <c r="O7" s="15" t="s">
        <v>50</v>
      </c>
      <c r="Q7" s="15" t="s">
        <v>51</v>
      </c>
    </row>
    <row r="8" spans="1:17" ht="22.5">
      <c r="A8" s="2" t="s">
        <v>52</v>
      </c>
      <c r="C8" s="3">
        <v>1010898688</v>
      </c>
      <c r="E8" s="3">
        <v>2499</v>
      </c>
      <c r="G8" s="1" t="s">
        <v>53</v>
      </c>
      <c r="I8" s="3">
        <v>1</v>
      </c>
      <c r="K8" s="3">
        <v>1010898688</v>
      </c>
      <c r="M8" s="3">
        <v>2498</v>
      </c>
      <c r="O8" s="1" t="s">
        <v>53</v>
      </c>
      <c r="Q8" s="3">
        <v>1</v>
      </c>
    </row>
    <row r="9" spans="1:17" ht="22.5">
      <c r="A9" s="2" t="s">
        <v>54</v>
      </c>
      <c r="C9" s="3">
        <v>581000000</v>
      </c>
      <c r="E9" s="3">
        <v>5375</v>
      </c>
      <c r="G9" s="1" t="s">
        <v>55</v>
      </c>
      <c r="I9" s="3">
        <v>1</v>
      </c>
      <c r="K9" s="3">
        <v>581000000</v>
      </c>
      <c r="M9" s="3">
        <v>5375</v>
      </c>
      <c r="O9" s="1" t="s">
        <v>55</v>
      </c>
      <c r="Q9" s="3">
        <v>1</v>
      </c>
    </row>
    <row r="10" spans="1:17" ht="22.5">
      <c r="A10" s="2" t="s">
        <v>546</v>
      </c>
      <c r="C10" s="3">
        <v>86200000</v>
      </c>
      <c r="E10" s="1">
        <v>40032</v>
      </c>
      <c r="G10" s="1" t="s">
        <v>547</v>
      </c>
      <c r="I10" s="1">
        <v>1</v>
      </c>
      <c r="K10" s="1">
        <v>0</v>
      </c>
      <c r="M10" s="1">
        <v>0</v>
      </c>
      <c r="O10" s="1">
        <v>0</v>
      </c>
      <c r="Q10" s="1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2"/>
  <sheetViews>
    <sheetView rightToLeft="1" topLeftCell="P73" workbookViewId="0">
      <selection activeCell="AK81" sqref="AK81"/>
    </sheetView>
  </sheetViews>
  <sheetFormatPr defaultRowHeight="21.75"/>
  <cols>
    <col min="1" max="1" width="39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8" style="1" customWidth="1"/>
    <col min="16" max="16" width="1" style="1" customWidth="1"/>
    <col min="17" max="17" width="24" style="1" customWidth="1"/>
    <col min="18" max="18" width="1" style="1" customWidth="1"/>
    <col min="19" max="19" width="24" style="1" customWidth="1"/>
    <col min="20" max="20" width="1" style="1" customWidth="1"/>
    <col min="21" max="21" width="17" style="1" customWidth="1"/>
    <col min="22" max="22" width="1" style="1" customWidth="1"/>
    <col min="23" max="23" width="23" style="1" customWidth="1"/>
    <col min="24" max="24" width="1" style="1" customWidth="1"/>
    <col min="25" max="25" width="18" style="1" customWidth="1"/>
    <col min="26" max="26" width="1" style="1" customWidth="1"/>
    <col min="27" max="27" width="23" style="1" customWidth="1"/>
    <col min="28" max="28" width="1" style="1" customWidth="1"/>
    <col min="29" max="29" width="18" style="1" customWidth="1"/>
    <col min="30" max="30" width="1" style="1" customWidth="1"/>
    <col min="31" max="31" width="23" style="1" customWidth="1"/>
    <col min="32" max="32" width="1" style="1" customWidth="1"/>
    <col min="33" max="33" width="24" style="1" customWidth="1"/>
    <col min="34" max="34" width="1" style="1" customWidth="1"/>
    <col min="35" max="35" width="24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  <c r="AB2" s="16" t="s">
        <v>0</v>
      </c>
      <c r="AC2" s="16" t="s">
        <v>0</v>
      </c>
      <c r="AD2" s="16" t="s">
        <v>0</v>
      </c>
      <c r="AE2" s="16" t="s">
        <v>0</v>
      </c>
      <c r="AF2" s="16" t="s">
        <v>0</v>
      </c>
      <c r="AG2" s="16" t="s">
        <v>0</v>
      </c>
      <c r="AH2" s="16" t="s">
        <v>0</v>
      </c>
      <c r="AI2" s="16" t="s">
        <v>0</v>
      </c>
      <c r="AJ2" s="16" t="s">
        <v>0</v>
      </c>
      <c r="AK2" s="16" t="s">
        <v>0</v>
      </c>
    </row>
    <row r="3" spans="1:37" ht="22.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  <c r="Z3" s="16" t="s">
        <v>1</v>
      </c>
      <c r="AA3" s="16" t="s">
        <v>1</v>
      </c>
      <c r="AB3" s="16" t="s">
        <v>1</v>
      </c>
      <c r="AC3" s="16" t="s">
        <v>1</v>
      </c>
      <c r="AD3" s="16" t="s">
        <v>1</v>
      </c>
      <c r="AE3" s="16" t="s">
        <v>1</v>
      </c>
      <c r="AF3" s="16" t="s">
        <v>1</v>
      </c>
      <c r="AG3" s="16" t="s">
        <v>1</v>
      </c>
      <c r="AH3" s="16" t="s">
        <v>1</v>
      </c>
      <c r="AI3" s="16" t="s">
        <v>1</v>
      </c>
      <c r="AJ3" s="16" t="s">
        <v>1</v>
      </c>
      <c r="AK3" s="16" t="s">
        <v>1</v>
      </c>
    </row>
    <row r="4" spans="1:3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  <c r="Z4" s="16" t="s">
        <v>2</v>
      </c>
      <c r="AA4" s="16" t="s">
        <v>2</v>
      </c>
      <c r="AB4" s="16" t="s">
        <v>2</v>
      </c>
      <c r="AC4" s="16" t="s">
        <v>2</v>
      </c>
      <c r="AD4" s="16" t="s">
        <v>2</v>
      </c>
      <c r="AE4" s="16" t="s">
        <v>2</v>
      </c>
      <c r="AF4" s="16" t="s">
        <v>2</v>
      </c>
      <c r="AG4" s="16" t="s">
        <v>2</v>
      </c>
      <c r="AH4" s="16" t="s">
        <v>2</v>
      </c>
      <c r="AI4" s="16" t="s">
        <v>2</v>
      </c>
      <c r="AJ4" s="16" t="s">
        <v>2</v>
      </c>
      <c r="AK4" s="16" t="s">
        <v>2</v>
      </c>
    </row>
    <row r="6" spans="1:37" ht="22.5">
      <c r="A6" s="15" t="s">
        <v>56</v>
      </c>
      <c r="B6" s="15" t="s">
        <v>56</v>
      </c>
      <c r="C6" s="15" t="s">
        <v>56</v>
      </c>
      <c r="D6" s="15" t="s">
        <v>56</v>
      </c>
      <c r="E6" s="15" t="s">
        <v>56</v>
      </c>
      <c r="F6" s="15" t="s">
        <v>56</v>
      </c>
      <c r="G6" s="15" t="s">
        <v>56</v>
      </c>
      <c r="H6" s="15" t="s">
        <v>56</v>
      </c>
      <c r="I6" s="15" t="s">
        <v>56</v>
      </c>
      <c r="J6" s="15" t="s">
        <v>56</v>
      </c>
      <c r="K6" s="15" t="s">
        <v>56</v>
      </c>
      <c r="L6" s="15" t="s">
        <v>56</v>
      </c>
      <c r="M6" s="15" t="s">
        <v>56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2.5">
      <c r="A7" s="15" t="s">
        <v>57</v>
      </c>
      <c r="C7" s="15" t="s">
        <v>58</v>
      </c>
      <c r="E7" s="15" t="s">
        <v>59</v>
      </c>
      <c r="G7" s="15" t="s">
        <v>60</v>
      </c>
      <c r="I7" s="15" t="s">
        <v>61</v>
      </c>
      <c r="K7" s="15" t="s">
        <v>62</v>
      </c>
      <c r="M7" s="15" t="s">
        <v>51</v>
      </c>
      <c r="O7" s="15" t="s">
        <v>7</v>
      </c>
      <c r="Q7" s="15" t="s">
        <v>8</v>
      </c>
      <c r="S7" s="15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5" t="s">
        <v>7</v>
      </c>
      <c r="AE7" s="15" t="s">
        <v>63</v>
      </c>
      <c r="AG7" s="15" t="s">
        <v>8</v>
      </c>
      <c r="AI7" s="15" t="s">
        <v>9</v>
      </c>
      <c r="AK7" s="15" t="s">
        <v>13</v>
      </c>
    </row>
    <row r="8" spans="1:37" ht="22.5">
      <c r="A8" s="15" t="s">
        <v>57</v>
      </c>
      <c r="C8" s="15" t="s">
        <v>58</v>
      </c>
      <c r="E8" s="15" t="s">
        <v>59</v>
      </c>
      <c r="G8" s="15" t="s">
        <v>60</v>
      </c>
      <c r="I8" s="15" t="s">
        <v>61</v>
      </c>
      <c r="K8" s="15" t="s">
        <v>62</v>
      </c>
      <c r="M8" s="15" t="s">
        <v>51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63</v>
      </c>
      <c r="AG8" s="15" t="s">
        <v>8</v>
      </c>
      <c r="AI8" s="15" t="s">
        <v>9</v>
      </c>
      <c r="AK8" s="15" t="s">
        <v>13</v>
      </c>
    </row>
    <row r="9" spans="1:37" ht="22.5">
      <c r="A9" s="2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3">
        <v>0</v>
      </c>
      <c r="M9" s="3">
        <v>0</v>
      </c>
      <c r="O9" s="3">
        <v>3211100</v>
      </c>
      <c r="Q9" s="3">
        <v>3856145768000</v>
      </c>
      <c r="S9" s="3">
        <v>3743564615121</v>
      </c>
      <c r="U9" s="3">
        <v>0</v>
      </c>
      <c r="W9" s="3">
        <v>0</v>
      </c>
      <c r="Y9" s="3">
        <v>0</v>
      </c>
      <c r="AA9" s="3">
        <v>0</v>
      </c>
      <c r="AC9" s="3">
        <v>3211100</v>
      </c>
      <c r="AE9" s="3">
        <v>1191512</v>
      </c>
      <c r="AG9" s="3">
        <v>3856145768000</v>
      </c>
      <c r="AI9" s="3">
        <v>3825472636502</v>
      </c>
      <c r="AK9" s="1" t="s">
        <v>68</v>
      </c>
    </row>
    <row r="10" spans="1:37" ht="22.5">
      <c r="A10" s="2" t="s">
        <v>69</v>
      </c>
      <c r="C10" s="1" t="s">
        <v>65</v>
      </c>
      <c r="E10" s="1" t="s">
        <v>65</v>
      </c>
      <c r="G10" s="1" t="s">
        <v>70</v>
      </c>
      <c r="I10" s="1" t="s">
        <v>71</v>
      </c>
      <c r="K10" s="3">
        <v>40.5</v>
      </c>
      <c r="M10" s="3">
        <v>40.5</v>
      </c>
      <c r="O10" s="3">
        <v>43164</v>
      </c>
      <c r="Q10" s="3">
        <v>148475527200</v>
      </c>
      <c r="S10" s="3">
        <v>134201236195</v>
      </c>
      <c r="U10" s="3">
        <v>0</v>
      </c>
      <c r="W10" s="3">
        <v>0</v>
      </c>
      <c r="Y10" s="3">
        <v>0</v>
      </c>
      <c r="AA10" s="3">
        <v>0</v>
      </c>
      <c r="AC10" s="3">
        <v>43164</v>
      </c>
      <c r="AE10" s="3">
        <v>3116434</v>
      </c>
      <c r="AG10" s="3">
        <v>148475527200</v>
      </c>
      <c r="AI10" s="3">
        <v>134496916530</v>
      </c>
      <c r="AK10" s="1" t="s">
        <v>19</v>
      </c>
    </row>
    <row r="11" spans="1:37" ht="22.5">
      <c r="A11" s="2" t="s">
        <v>72</v>
      </c>
      <c r="C11" s="1" t="s">
        <v>65</v>
      </c>
      <c r="E11" s="1" t="s">
        <v>65</v>
      </c>
      <c r="G11" s="1" t="s">
        <v>70</v>
      </c>
      <c r="I11" s="1" t="s">
        <v>71</v>
      </c>
      <c r="K11" s="3">
        <v>40.5</v>
      </c>
      <c r="M11" s="3">
        <v>40.5</v>
      </c>
      <c r="O11" s="3">
        <v>388476</v>
      </c>
      <c r="Q11" s="3">
        <v>1336279744800</v>
      </c>
      <c r="S11" s="3">
        <v>1207811125761</v>
      </c>
      <c r="U11" s="3">
        <v>0</v>
      </c>
      <c r="W11" s="3">
        <v>0</v>
      </c>
      <c r="Y11" s="3">
        <v>0</v>
      </c>
      <c r="AA11" s="3">
        <v>0</v>
      </c>
      <c r="AC11" s="3">
        <v>388476</v>
      </c>
      <c r="AE11" s="3">
        <v>3116434</v>
      </c>
      <c r="AG11" s="3">
        <v>1336279744800</v>
      </c>
      <c r="AI11" s="3">
        <v>1210472248774</v>
      </c>
      <c r="AK11" s="1" t="s">
        <v>73</v>
      </c>
    </row>
    <row r="12" spans="1:37" ht="22.5">
      <c r="A12" s="2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3">
        <v>0</v>
      </c>
      <c r="M12" s="3">
        <v>0</v>
      </c>
      <c r="O12" s="3">
        <v>1412900</v>
      </c>
      <c r="Q12" s="3">
        <v>4999546650000</v>
      </c>
      <c r="S12" s="3">
        <v>4602093851646</v>
      </c>
      <c r="U12" s="3">
        <v>0</v>
      </c>
      <c r="W12" s="3">
        <v>0</v>
      </c>
      <c r="Y12" s="3">
        <v>0</v>
      </c>
      <c r="AA12" s="3">
        <v>0</v>
      </c>
      <c r="AC12" s="3">
        <v>1412900</v>
      </c>
      <c r="AE12" s="3">
        <v>3328793</v>
      </c>
      <c r="AG12" s="3">
        <v>4999546650000</v>
      </c>
      <c r="AI12" s="3">
        <v>4702523079874</v>
      </c>
      <c r="AK12" s="1" t="s">
        <v>77</v>
      </c>
    </row>
    <row r="13" spans="1:37" ht="22.5">
      <c r="A13" s="2" t="s">
        <v>78</v>
      </c>
      <c r="C13" s="1" t="s">
        <v>65</v>
      </c>
      <c r="E13" s="1" t="s">
        <v>65</v>
      </c>
      <c r="G13" s="1" t="s">
        <v>79</v>
      </c>
      <c r="I13" s="1" t="s">
        <v>80</v>
      </c>
      <c r="K13" s="3">
        <v>18</v>
      </c>
      <c r="M13" s="3">
        <v>18</v>
      </c>
      <c r="O13" s="3">
        <v>3205000</v>
      </c>
      <c r="Q13" s="3">
        <v>2861958953422</v>
      </c>
      <c r="S13" s="3">
        <v>2900130997026</v>
      </c>
      <c r="U13" s="3">
        <v>0</v>
      </c>
      <c r="W13" s="3">
        <v>0</v>
      </c>
      <c r="Y13" s="3">
        <v>0</v>
      </c>
      <c r="AA13" s="3">
        <v>0</v>
      </c>
      <c r="AC13" s="3">
        <v>3205000</v>
      </c>
      <c r="AE13" s="3">
        <v>909565</v>
      </c>
      <c r="AG13" s="3">
        <v>2861958953422</v>
      </c>
      <c r="AI13" s="3">
        <v>2915045452892</v>
      </c>
      <c r="AK13" s="1" t="s">
        <v>81</v>
      </c>
    </row>
    <row r="14" spans="1:37" ht="22.5">
      <c r="A14" s="2" t="s">
        <v>82</v>
      </c>
      <c r="C14" s="1" t="s">
        <v>65</v>
      </c>
      <c r="E14" s="1" t="s">
        <v>65</v>
      </c>
      <c r="G14" s="1" t="s">
        <v>83</v>
      </c>
      <c r="I14" s="1" t="s">
        <v>84</v>
      </c>
      <c r="K14" s="3">
        <v>18</v>
      </c>
      <c r="M14" s="3">
        <v>18</v>
      </c>
      <c r="O14" s="3">
        <v>8330000</v>
      </c>
      <c r="Q14" s="3">
        <v>7582409818312</v>
      </c>
      <c r="S14" s="3">
        <v>7851585954696</v>
      </c>
      <c r="U14" s="3">
        <v>0</v>
      </c>
      <c r="W14" s="3">
        <v>0</v>
      </c>
      <c r="Y14" s="3">
        <v>0</v>
      </c>
      <c r="AA14" s="3">
        <v>0</v>
      </c>
      <c r="AC14" s="3">
        <v>8330000</v>
      </c>
      <c r="AE14" s="3">
        <v>946661</v>
      </c>
      <c r="AG14" s="3">
        <v>7582409818312</v>
      </c>
      <c r="AI14" s="3">
        <v>7885386263825</v>
      </c>
      <c r="AK14" s="1" t="s">
        <v>85</v>
      </c>
    </row>
    <row r="15" spans="1:37" ht="22.5">
      <c r="A15" s="2" t="s">
        <v>86</v>
      </c>
      <c r="C15" s="1" t="s">
        <v>65</v>
      </c>
      <c r="E15" s="1" t="s">
        <v>65</v>
      </c>
      <c r="G15" s="1" t="s">
        <v>87</v>
      </c>
      <c r="I15" s="1" t="s">
        <v>88</v>
      </c>
      <c r="K15" s="3">
        <v>18</v>
      </c>
      <c r="M15" s="3">
        <v>18</v>
      </c>
      <c r="O15" s="3">
        <v>3474082</v>
      </c>
      <c r="Q15" s="3">
        <v>3328796035305</v>
      </c>
      <c r="S15" s="3">
        <v>3470512340153</v>
      </c>
      <c r="U15" s="3">
        <v>0</v>
      </c>
      <c r="W15" s="3">
        <v>0</v>
      </c>
      <c r="Y15" s="3">
        <v>3474082</v>
      </c>
      <c r="AA15" s="3">
        <v>3474082000000</v>
      </c>
      <c r="AC15" s="3">
        <v>0</v>
      </c>
      <c r="AE15" s="3">
        <v>0</v>
      </c>
      <c r="AG15" s="3">
        <v>0</v>
      </c>
      <c r="AI15" s="3">
        <v>0</v>
      </c>
      <c r="AK15" s="1" t="s">
        <v>23</v>
      </c>
    </row>
    <row r="16" spans="1:37" ht="22.5">
      <c r="A16" s="2" t="s">
        <v>89</v>
      </c>
      <c r="C16" s="1" t="s">
        <v>65</v>
      </c>
      <c r="E16" s="1" t="s">
        <v>65</v>
      </c>
      <c r="G16" s="1" t="s">
        <v>90</v>
      </c>
      <c r="I16" s="1" t="s">
        <v>91</v>
      </c>
      <c r="K16" s="3">
        <v>18</v>
      </c>
      <c r="M16" s="3">
        <v>18</v>
      </c>
      <c r="O16" s="3">
        <v>5000000</v>
      </c>
      <c r="Q16" s="3">
        <v>4598341159546</v>
      </c>
      <c r="S16" s="3">
        <v>4738594642842</v>
      </c>
      <c r="U16" s="3">
        <v>0</v>
      </c>
      <c r="W16" s="3">
        <v>0</v>
      </c>
      <c r="Y16" s="3">
        <v>0</v>
      </c>
      <c r="AA16" s="3">
        <v>0</v>
      </c>
      <c r="AC16" s="3">
        <v>5000000</v>
      </c>
      <c r="AE16" s="3">
        <v>952342</v>
      </c>
      <c r="AG16" s="3">
        <v>4598341159546</v>
      </c>
      <c r="AI16" s="3">
        <v>4761526304205</v>
      </c>
      <c r="AK16" s="1" t="s">
        <v>92</v>
      </c>
    </row>
    <row r="17" spans="1:37" ht="22.5">
      <c r="A17" s="2" t="s">
        <v>93</v>
      </c>
      <c r="C17" s="1" t="s">
        <v>65</v>
      </c>
      <c r="E17" s="1" t="s">
        <v>65</v>
      </c>
      <c r="G17" s="1" t="s">
        <v>94</v>
      </c>
      <c r="I17" s="1" t="s">
        <v>95</v>
      </c>
      <c r="K17" s="3">
        <v>20</v>
      </c>
      <c r="M17" s="3">
        <v>20</v>
      </c>
      <c r="O17" s="3">
        <v>4000000</v>
      </c>
      <c r="Q17" s="3">
        <v>3875973620000</v>
      </c>
      <c r="S17" s="3">
        <v>3989409767980</v>
      </c>
      <c r="U17" s="3">
        <v>0</v>
      </c>
      <c r="W17" s="3">
        <v>0</v>
      </c>
      <c r="Y17" s="3">
        <v>4000000</v>
      </c>
      <c r="AA17" s="3">
        <v>3995027500000</v>
      </c>
      <c r="AC17" s="3">
        <v>0</v>
      </c>
      <c r="AE17" s="3">
        <v>0</v>
      </c>
      <c r="AG17" s="3">
        <v>0</v>
      </c>
      <c r="AI17" s="3">
        <v>0</v>
      </c>
      <c r="AK17" s="1" t="s">
        <v>23</v>
      </c>
    </row>
    <row r="18" spans="1:37" ht="22.5">
      <c r="A18" s="2" t="s">
        <v>96</v>
      </c>
      <c r="C18" s="1" t="s">
        <v>65</v>
      </c>
      <c r="E18" s="1" t="s">
        <v>65</v>
      </c>
      <c r="G18" s="1" t="s">
        <v>97</v>
      </c>
      <c r="I18" s="1" t="s">
        <v>98</v>
      </c>
      <c r="K18" s="3">
        <v>0</v>
      </c>
      <c r="M18" s="3">
        <v>0</v>
      </c>
      <c r="O18" s="3">
        <v>4974381</v>
      </c>
      <c r="Q18" s="3">
        <v>3414672919431</v>
      </c>
      <c r="S18" s="3">
        <v>3870017936613</v>
      </c>
      <c r="U18" s="3">
        <v>164000</v>
      </c>
      <c r="W18" s="3">
        <v>127398227460</v>
      </c>
      <c r="Y18" s="3">
        <v>0</v>
      </c>
      <c r="AA18" s="3">
        <v>0</v>
      </c>
      <c r="AC18" s="3">
        <v>5138381</v>
      </c>
      <c r="AE18" s="3">
        <v>794970</v>
      </c>
      <c r="AG18" s="3">
        <v>3542071146891</v>
      </c>
      <c r="AI18" s="3">
        <v>4084700455293</v>
      </c>
      <c r="AK18" s="1" t="s">
        <v>99</v>
      </c>
    </row>
    <row r="19" spans="1:37" ht="22.5">
      <c r="A19" s="2" t="s">
        <v>100</v>
      </c>
      <c r="C19" s="1" t="s">
        <v>65</v>
      </c>
      <c r="E19" s="1" t="s">
        <v>65</v>
      </c>
      <c r="G19" s="1" t="s">
        <v>101</v>
      </c>
      <c r="I19" s="1" t="s">
        <v>102</v>
      </c>
      <c r="K19" s="3">
        <v>0</v>
      </c>
      <c r="M19" s="3">
        <v>0</v>
      </c>
      <c r="O19" s="3">
        <v>604359</v>
      </c>
      <c r="Q19" s="3">
        <v>415729032925</v>
      </c>
      <c r="S19" s="3">
        <v>427108128578</v>
      </c>
      <c r="U19" s="3">
        <v>2089211</v>
      </c>
      <c r="W19" s="3">
        <v>1460389595273</v>
      </c>
      <c r="Y19" s="3">
        <v>0</v>
      </c>
      <c r="AA19" s="3">
        <v>0</v>
      </c>
      <c r="AC19" s="3">
        <v>2693570</v>
      </c>
      <c r="AE19" s="3">
        <v>712670</v>
      </c>
      <c r="AG19" s="3">
        <v>1876118628198</v>
      </c>
      <c r="AI19" s="3">
        <v>1919552146371</v>
      </c>
      <c r="AK19" s="1" t="s">
        <v>103</v>
      </c>
    </row>
    <row r="20" spans="1:37" ht="22.5">
      <c r="A20" s="2" t="s">
        <v>104</v>
      </c>
      <c r="C20" s="1" t="s">
        <v>65</v>
      </c>
      <c r="E20" s="1" t="s">
        <v>65</v>
      </c>
      <c r="G20" s="1" t="s">
        <v>105</v>
      </c>
      <c r="I20" s="1" t="s">
        <v>106</v>
      </c>
      <c r="K20" s="3">
        <v>0</v>
      </c>
      <c r="M20" s="3">
        <v>0</v>
      </c>
      <c r="O20" s="3">
        <v>338500</v>
      </c>
      <c r="Q20" s="3">
        <v>220197292195</v>
      </c>
      <c r="S20" s="3">
        <v>229673504806</v>
      </c>
      <c r="U20" s="3">
        <v>2054241</v>
      </c>
      <c r="W20" s="3">
        <v>1375976681646</v>
      </c>
      <c r="Y20" s="3">
        <v>0</v>
      </c>
      <c r="AA20" s="3">
        <v>0</v>
      </c>
      <c r="AC20" s="3">
        <v>2392741</v>
      </c>
      <c r="AE20" s="3">
        <v>676260</v>
      </c>
      <c r="AG20" s="3">
        <v>1596173973841</v>
      </c>
      <c r="AI20" s="3">
        <v>1618052326702</v>
      </c>
      <c r="AK20" s="1" t="s">
        <v>107</v>
      </c>
    </row>
    <row r="21" spans="1:37" ht="22.5">
      <c r="A21" s="2" t="s">
        <v>108</v>
      </c>
      <c r="C21" s="1" t="s">
        <v>65</v>
      </c>
      <c r="E21" s="1" t="s">
        <v>65</v>
      </c>
      <c r="G21" s="1" t="s">
        <v>109</v>
      </c>
      <c r="I21" s="1" t="s">
        <v>110</v>
      </c>
      <c r="K21" s="3">
        <v>0</v>
      </c>
      <c r="M21" s="3">
        <v>0</v>
      </c>
      <c r="O21" s="3">
        <v>2803561</v>
      </c>
      <c r="Q21" s="3">
        <v>1828042653627</v>
      </c>
      <c r="S21" s="3">
        <v>2204915282721</v>
      </c>
      <c r="U21" s="3">
        <v>3400</v>
      </c>
      <c r="W21" s="3">
        <v>2662644157</v>
      </c>
      <c r="Y21" s="3">
        <v>0</v>
      </c>
      <c r="AA21" s="3">
        <v>0</v>
      </c>
      <c r="AC21" s="3">
        <v>2806961</v>
      </c>
      <c r="AE21" s="3">
        <v>790500</v>
      </c>
      <c r="AG21" s="3">
        <v>1830705297784</v>
      </c>
      <c r="AI21" s="3">
        <v>2218816688021</v>
      </c>
      <c r="AK21" s="1" t="s">
        <v>111</v>
      </c>
    </row>
    <row r="22" spans="1:37" ht="22.5">
      <c r="A22" s="2" t="s">
        <v>112</v>
      </c>
      <c r="C22" s="1" t="s">
        <v>65</v>
      </c>
      <c r="E22" s="1" t="s">
        <v>65</v>
      </c>
      <c r="G22" s="1" t="s">
        <v>113</v>
      </c>
      <c r="I22" s="1" t="s">
        <v>114</v>
      </c>
      <c r="K22" s="3">
        <v>0</v>
      </c>
      <c r="M22" s="3">
        <v>0</v>
      </c>
      <c r="O22" s="3">
        <v>3887163</v>
      </c>
      <c r="Q22" s="3">
        <v>2397993195162</v>
      </c>
      <c r="S22" s="3">
        <v>3210361258640</v>
      </c>
      <c r="U22" s="3">
        <v>594400</v>
      </c>
      <c r="W22" s="3">
        <v>491242284695</v>
      </c>
      <c r="Y22" s="3">
        <v>0</v>
      </c>
      <c r="AA22" s="3">
        <v>0</v>
      </c>
      <c r="AC22" s="3">
        <v>4481563</v>
      </c>
      <c r="AE22" s="3">
        <v>839990</v>
      </c>
      <c r="AG22" s="3">
        <v>2889235479857</v>
      </c>
      <c r="AI22" s="3">
        <v>3764322231230</v>
      </c>
      <c r="AK22" s="1" t="s">
        <v>115</v>
      </c>
    </row>
    <row r="23" spans="1:37" ht="22.5">
      <c r="A23" s="2" t="s">
        <v>116</v>
      </c>
      <c r="C23" s="1" t="s">
        <v>65</v>
      </c>
      <c r="E23" s="1" t="s">
        <v>65</v>
      </c>
      <c r="G23" s="1" t="s">
        <v>117</v>
      </c>
      <c r="I23" s="1" t="s">
        <v>118</v>
      </c>
      <c r="K23" s="3">
        <v>0</v>
      </c>
      <c r="M23" s="3">
        <v>0</v>
      </c>
      <c r="O23" s="3">
        <v>344900</v>
      </c>
      <c r="Q23" s="3">
        <v>183574391164</v>
      </c>
      <c r="S23" s="3">
        <v>184517798658</v>
      </c>
      <c r="U23" s="3">
        <v>2449617</v>
      </c>
      <c r="W23" s="3">
        <v>1297068063000</v>
      </c>
      <c r="Y23" s="3">
        <v>0</v>
      </c>
      <c r="AA23" s="3">
        <v>0</v>
      </c>
      <c r="AC23" s="3">
        <v>2794517</v>
      </c>
      <c r="AE23" s="3">
        <v>530410</v>
      </c>
      <c r="AG23" s="3">
        <v>1480642454164</v>
      </c>
      <c r="AI23" s="3">
        <v>1482182325179</v>
      </c>
      <c r="AK23" s="1" t="s">
        <v>119</v>
      </c>
    </row>
    <row r="24" spans="1:37" ht="22.5">
      <c r="A24" s="2" t="s">
        <v>120</v>
      </c>
      <c r="C24" s="1" t="s">
        <v>65</v>
      </c>
      <c r="E24" s="1" t="s">
        <v>65</v>
      </c>
      <c r="G24" s="1" t="s">
        <v>113</v>
      </c>
      <c r="I24" s="1" t="s">
        <v>121</v>
      </c>
      <c r="K24" s="3">
        <v>0</v>
      </c>
      <c r="M24" s="3">
        <v>0</v>
      </c>
      <c r="O24" s="3">
        <v>7076685</v>
      </c>
      <c r="Q24" s="3">
        <v>4542022373907</v>
      </c>
      <c r="S24" s="3">
        <v>5514533697078</v>
      </c>
      <c r="U24" s="3">
        <v>148500</v>
      </c>
      <c r="W24" s="3">
        <v>117009637841</v>
      </c>
      <c r="Y24" s="3">
        <v>0</v>
      </c>
      <c r="AA24" s="3">
        <v>0</v>
      </c>
      <c r="AC24" s="3">
        <v>7225185</v>
      </c>
      <c r="AE24" s="3">
        <v>800790</v>
      </c>
      <c r="AG24" s="3">
        <v>4659032011748</v>
      </c>
      <c r="AI24" s="3">
        <v>5785631694234</v>
      </c>
      <c r="AK24" s="1" t="s">
        <v>122</v>
      </c>
    </row>
    <row r="25" spans="1:37" ht="22.5">
      <c r="A25" s="2" t="s">
        <v>123</v>
      </c>
      <c r="C25" s="1" t="s">
        <v>65</v>
      </c>
      <c r="E25" s="1" t="s">
        <v>65</v>
      </c>
      <c r="G25" s="1" t="s">
        <v>117</v>
      </c>
      <c r="I25" s="1" t="s">
        <v>124</v>
      </c>
      <c r="K25" s="3">
        <v>0</v>
      </c>
      <c r="M25" s="3">
        <v>0</v>
      </c>
      <c r="O25" s="3">
        <v>398900</v>
      </c>
      <c r="Q25" s="3">
        <v>185582503976</v>
      </c>
      <c r="S25" s="3">
        <v>186115538743</v>
      </c>
      <c r="U25" s="3">
        <v>1617800</v>
      </c>
      <c r="W25" s="3">
        <v>747411894296</v>
      </c>
      <c r="Y25" s="3">
        <v>0</v>
      </c>
      <c r="AA25" s="3">
        <v>0</v>
      </c>
      <c r="AC25" s="3">
        <v>2016700</v>
      </c>
      <c r="AE25" s="3">
        <v>455930</v>
      </c>
      <c r="AG25" s="3">
        <v>932994398272</v>
      </c>
      <c r="AI25" s="3">
        <v>919438401381</v>
      </c>
      <c r="AK25" s="1" t="s">
        <v>125</v>
      </c>
    </row>
    <row r="26" spans="1:37" ht="22.5">
      <c r="A26" s="2" t="s">
        <v>126</v>
      </c>
      <c r="C26" s="1" t="s">
        <v>65</v>
      </c>
      <c r="E26" s="1" t="s">
        <v>65</v>
      </c>
      <c r="G26" s="1" t="s">
        <v>127</v>
      </c>
      <c r="I26" s="1" t="s">
        <v>128</v>
      </c>
      <c r="K26" s="3">
        <v>0</v>
      </c>
      <c r="M26" s="3">
        <v>0</v>
      </c>
      <c r="O26" s="3">
        <v>165506</v>
      </c>
      <c r="Q26" s="3">
        <v>109118809962</v>
      </c>
      <c r="S26" s="3">
        <v>145803480836</v>
      </c>
      <c r="U26" s="3">
        <v>0</v>
      </c>
      <c r="W26" s="3">
        <v>0</v>
      </c>
      <c r="Y26" s="3">
        <v>0</v>
      </c>
      <c r="AA26" s="3">
        <v>0</v>
      </c>
      <c r="AC26" s="3">
        <v>165506</v>
      </c>
      <c r="AE26" s="3">
        <v>897940</v>
      </c>
      <c r="AG26" s="3">
        <v>109118809962</v>
      </c>
      <c r="AI26" s="3">
        <v>148608698829</v>
      </c>
      <c r="AK26" s="1" t="s">
        <v>129</v>
      </c>
    </row>
    <row r="27" spans="1:37" ht="22.5">
      <c r="A27" s="2" t="s">
        <v>130</v>
      </c>
      <c r="C27" s="1" t="s">
        <v>65</v>
      </c>
      <c r="E27" s="1" t="s">
        <v>65</v>
      </c>
      <c r="G27" s="1" t="s">
        <v>131</v>
      </c>
      <c r="I27" s="1" t="s">
        <v>132</v>
      </c>
      <c r="K27" s="3">
        <v>0</v>
      </c>
      <c r="M27" s="3">
        <v>0</v>
      </c>
      <c r="O27" s="3">
        <v>2289343</v>
      </c>
      <c r="Q27" s="3">
        <v>1402153627562</v>
      </c>
      <c r="S27" s="3">
        <v>1423229390823</v>
      </c>
      <c r="U27" s="3">
        <v>4818312</v>
      </c>
      <c r="W27" s="3">
        <v>2939398789671</v>
      </c>
      <c r="Y27" s="3">
        <v>0</v>
      </c>
      <c r="AA27" s="3">
        <v>0</v>
      </c>
      <c r="AC27" s="3">
        <v>7107655</v>
      </c>
      <c r="AE27" s="3">
        <v>619920</v>
      </c>
      <c r="AG27" s="3">
        <v>4341552417233</v>
      </c>
      <c r="AI27" s="3">
        <v>4406006748222</v>
      </c>
      <c r="AK27" s="1" t="s">
        <v>133</v>
      </c>
    </row>
    <row r="28" spans="1:37" ht="22.5">
      <c r="A28" s="2" t="s">
        <v>134</v>
      </c>
      <c r="C28" s="1" t="s">
        <v>65</v>
      </c>
      <c r="E28" s="1" t="s">
        <v>65</v>
      </c>
      <c r="G28" s="1" t="s">
        <v>113</v>
      </c>
      <c r="I28" s="1" t="s">
        <v>121</v>
      </c>
      <c r="K28" s="3">
        <v>0</v>
      </c>
      <c r="M28" s="3">
        <v>0</v>
      </c>
      <c r="O28" s="3">
        <v>1395648</v>
      </c>
      <c r="Q28" s="3">
        <v>907854082974</v>
      </c>
      <c r="S28" s="3">
        <v>1200182858152</v>
      </c>
      <c r="U28" s="3">
        <v>0</v>
      </c>
      <c r="W28" s="3">
        <v>0</v>
      </c>
      <c r="Y28" s="3">
        <v>0</v>
      </c>
      <c r="AA28" s="3">
        <v>0</v>
      </c>
      <c r="AC28" s="3">
        <v>1395648</v>
      </c>
      <c r="AE28" s="3">
        <v>876300</v>
      </c>
      <c r="AG28" s="3">
        <v>907854082974</v>
      </c>
      <c r="AI28" s="3">
        <v>1222958950904</v>
      </c>
      <c r="AK28" s="1" t="s">
        <v>73</v>
      </c>
    </row>
    <row r="29" spans="1:37" ht="22.5">
      <c r="A29" s="2" t="s">
        <v>135</v>
      </c>
      <c r="C29" s="1" t="s">
        <v>65</v>
      </c>
      <c r="E29" s="1" t="s">
        <v>65</v>
      </c>
      <c r="G29" s="1" t="s">
        <v>131</v>
      </c>
      <c r="I29" s="1" t="s">
        <v>136</v>
      </c>
      <c r="K29" s="3">
        <v>0</v>
      </c>
      <c r="M29" s="3">
        <v>0</v>
      </c>
      <c r="O29" s="3">
        <v>6004784</v>
      </c>
      <c r="Q29" s="3">
        <v>3633338196105</v>
      </c>
      <c r="S29" s="3">
        <v>3668840898745</v>
      </c>
      <c r="U29" s="3">
        <v>441600</v>
      </c>
      <c r="W29" s="3">
        <v>266306863981</v>
      </c>
      <c r="Y29" s="3">
        <v>0</v>
      </c>
      <c r="AA29" s="3">
        <v>0</v>
      </c>
      <c r="AC29" s="3">
        <v>6446384</v>
      </c>
      <c r="AE29" s="3">
        <v>596480</v>
      </c>
      <c r="AG29" s="3">
        <v>3899645060086</v>
      </c>
      <c r="AI29" s="3">
        <v>3844990129178</v>
      </c>
      <c r="AK29" s="1" t="s">
        <v>68</v>
      </c>
    </row>
    <row r="30" spans="1:37" ht="22.5">
      <c r="A30" s="2" t="s">
        <v>137</v>
      </c>
      <c r="C30" s="1" t="s">
        <v>65</v>
      </c>
      <c r="E30" s="1" t="s">
        <v>65</v>
      </c>
      <c r="G30" s="1" t="s">
        <v>113</v>
      </c>
      <c r="I30" s="1" t="s">
        <v>138</v>
      </c>
      <c r="K30" s="3">
        <v>0</v>
      </c>
      <c r="M30" s="3">
        <v>0</v>
      </c>
      <c r="O30" s="3">
        <v>376143</v>
      </c>
      <c r="Q30" s="3">
        <v>301906065109</v>
      </c>
      <c r="S30" s="3">
        <v>316989752281</v>
      </c>
      <c r="U30" s="3">
        <v>0</v>
      </c>
      <c r="W30" s="3">
        <v>0</v>
      </c>
      <c r="Y30" s="3">
        <v>0</v>
      </c>
      <c r="AA30" s="3">
        <v>0</v>
      </c>
      <c r="AC30" s="3">
        <v>376143</v>
      </c>
      <c r="AE30" s="3">
        <v>859590</v>
      </c>
      <c r="AG30" s="3">
        <v>301906065109</v>
      </c>
      <c r="AI30" s="3">
        <v>323316232380</v>
      </c>
      <c r="AK30" s="1" t="s">
        <v>35</v>
      </c>
    </row>
    <row r="31" spans="1:37" ht="22.5">
      <c r="A31" s="2" t="s">
        <v>139</v>
      </c>
      <c r="C31" s="1" t="s">
        <v>65</v>
      </c>
      <c r="E31" s="1" t="s">
        <v>65</v>
      </c>
      <c r="G31" s="1" t="s">
        <v>140</v>
      </c>
      <c r="I31" s="1" t="s">
        <v>141</v>
      </c>
      <c r="K31" s="3">
        <v>0</v>
      </c>
      <c r="M31" s="3">
        <v>0</v>
      </c>
      <c r="O31" s="3">
        <v>8121403</v>
      </c>
      <c r="Q31" s="3">
        <v>6278301757140</v>
      </c>
      <c r="S31" s="3">
        <v>6740503285376</v>
      </c>
      <c r="U31" s="3">
        <v>1199600</v>
      </c>
      <c r="W31" s="3">
        <v>995627806014</v>
      </c>
      <c r="Y31" s="3">
        <v>0</v>
      </c>
      <c r="AA31" s="3">
        <v>0</v>
      </c>
      <c r="AC31" s="3">
        <v>9321003</v>
      </c>
      <c r="AE31" s="3">
        <v>828130</v>
      </c>
      <c r="AG31" s="3">
        <v>7273929563154</v>
      </c>
      <c r="AI31" s="3">
        <v>7718703103054</v>
      </c>
      <c r="AK31" s="1" t="s">
        <v>142</v>
      </c>
    </row>
    <row r="32" spans="1:37" ht="22.5">
      <c r="A32" s="2" t="s">
        <v>143</v>
      </c>
      <c r="C32" s="1" t="s">
        <v>65</v>
      </c>
      <c r="E32" s="1" t="s">
        <v>65</v>
      </c>
      <c r="G32" s="1" t="s">
        <v>144</v>
      </c>
      <c r="I32" s="1" t="s">
        <v>145</v>
      </c>
      <c r="K32" s="3">
        <v>0</v>
      </c>
      <c r="M32" s="3">
        <v>0</v>
      </c>
      <c r="O32" s="3">
        <v>2249667</v>
      </c>
      <c r="Q32" s="3">
        <v>1485351701094</v>
      </c>
      <c r="S32" s="3">
        <v>1830820540904</v>
      </c>
      <c r="U32" s="3">
        <v>32900</v>
      </c>
      <c r="W32" s="3">
        <v>26749194454</v>
      </c>
      <c r="Y32" s="3">
        <v>0</v>
      </c>
      <c r="AA32" s="3">
        <v>0</v>
      </c>
      <c r="AC32" s="3">
        <v>2282567</v>
      </c>
      <c r="AE32" s="3">
        <v>824280</v>
      </c>
      <c r="AG32" s="3">
        <v>1512100895548</v>
      </c>
      <c r="AI32" s="3">
        <v>1881401419629</v>
      </c>
      <c r="AK32" s="1" t="s">
        <v>146</v>
      </c>
    </row>
    <row r="33" spans="1:37" ht="22.5">
      <c r="A33" s="2" t="s">
        <v>147</v>
      </c>
      <c r="C33" s="1" t="s">
        <v>65</v>
      </c>
      <c r="E33" s="1" t="s">
        <v>65</v>
      </c>
      <c r="G33" s="1" t="s">
        <v>140</v>
      </c>
      <c r="I33" s="1" t="s">
        <v>148</v>
      </c>
      <c r="K33" s="3">
        <v>0</v>
      </c>
      <c r="M33" s="3">
        <v>0</v>
      </c>
      <c r="O33" s="3">
        <v>1145425</v>
      </c>
      <c r="Q33" s="3">
        <v>725488971322</v>
      </c>
      <c r="S33" s="3">
        <v>747647196298</v>
      </c>
      <c r="U33" s="3">
        <v>854500</v>
      </c>
      <c r="W33" s="3">
        <v>549669662778</v>
      </c>
      <c r="Y33" s="3">
        <v>0</v>
      </c>
      <c r="AA33" s="3">
        <v>0</v>
      </c>
      <c r="AC33" s="3">
        <v>1999925</v>
      </c>
      <c r="AE33" s="3">
        <v>648000</v>
      </c>
      <c r="AG33" s="3">
        <v>1275158634100</v>
      </c>
      <c r="AI33" s="3">
        <v>1295901181883</v>
      </c>
      <c r="AK33" s="1" t="s">
        <v>149</v>
      </c>
    </row>
    <row r="34" spans="1:37" ht="22.5">
      <c r="A34" s="2" t="s">
        <v>150</v>
      </c>
      <c r="C34" s="1" t="s">
        <v>65</v>
      </c>
      <c r="E34" s="1" t="s">
        <v>65</v>
      </c>
      <c r="G34" s="1" t="s">
        <v>151</v>
      </c>
      <c r="I34" s="1" t="s">
        <v>152</v>
      </c>
      <c r="K34" s="3">
        <v>0</v>
      </c>
      <c r="M34" s="3">
        <v>0</v>
      </c>
      <c r="O34" s="3">
        <v>1727472</v>
      </c>
      <c r="Q34" s="3">
        <v>1057664064768</v>
      </c>
      <c r="S34" s="3">
        <v>1398420766695</v>
      </c>
      <c r="U34" s="3">
        <v>445900</v>
      </c>
      <c r="W34" s="3">
        <v>360682458865</v>
      </c>
      <c r="Y34" s="3">
        <v>0</v>
      </c>
      <c r="AA34" s="3">
        <v>0</v>
      </c>
      <c r="AC34" s="3">
        <v>2173372</v>
      </c>
      <c r="AE34" s="3">
        <v>817300</v>
      </c>
      <c r="AG34" s="3">
        <v>1418346523633</v>
      </c>
      <c r="AI34" s="3">
        <v>1776228104093</v>
      </c>
      <c r="AK34" s="1" t="s">
        <v>153</v>
      </c>
    </row>
    <row r="35" spans="1:37" ht="22.5">
      <c r="A35" s="2" t="s">
        <v>154</v>
      </c>
      <c r="C35" s="1" t="s">
        <v>65</v>
      </c>
      <c r="E35" s="1" t="s">
        <v>65</v>
      </c>
      <c r="G35" s="1" t="s">
        <v>155</v>
      </c>
      <c r="I35" s="1" t="s">
        <v>156</v>
      </c>
      <c r="K35" s="3">
        <v>0</v>
      </c>
      <c r="M35" s="3">
        <v>0</v>
      </c>
      <c r="O35" s="3">
        <v>274900</v>
      </c>
      <c r="Q35" s="3">
        <v>173607349948</v>
      </c>
      <c r="S35" s="3">
        <v>177548280737</v>
      </c>
      <c r="U35" s="3">
        <v>105500</v>
      </c>
      <c r="W35" s="3">
        <v>67126077004</v>
      </c>
      <c r="Y35" s="3">
        <v>0</v>
      </c>
      <c r="AA35" s="3">
        <v>0</v>
      </c>
      <c r="AC35" s="3">
        <v>380400</v>
      </c>
      <c r="AE35" s="3">
        <v>643610</v>
      </c>
      <c r="AG35" s="3">
        <v>240733426952</v>
      </c>
      <c r="AI35" s="3">
        <v>244819756866</v>
      </c>
      <c r="AK35" s="1" t="s">
        <v>157</v>
      </c>
    </row>
    <row r="36" spans="1:37" ht="22.5">
      <c r="A36" s="2" t="s">
        <v>158</v>
      </c>
      <c r="C36" s="1" t="s">
        <v>65</v>
      </c>
      <c r="E36" s="1" t="s">
        <v>65</v>
      </c>
      <c r="G36" s="1" t="s">
        <v>155</v>
      </c>
      <c r="I36" s="1" t="s">
        <v>159</v>
      </c>
      <c r="K36" s="3">
        <v>0</v>
      </c>
      <c r="M36" s="3">
        <v>0</v>
      </c>
      <c r="O36" s="3">
        <v>8092000</v>
      </c>
      <c r="Q36" s="3">
        <v>5068951450000</v>
      </c>
      <c r="S36" s="3">
        <v>5122037513355</v>
      </c>
      <c r="U36" s="3">
        <v>64800</v>
      </c>
      <c r="W36" s="3">
        <v>40663575652</v>
      </c>
      <c r="Y36" s="3">
        <v>0</v>
      </c>
      <c r="AA36" s="3">
        <v>0</v>
      </c>
      <c r="AC36" s="3">
        <v>8156800</v>
      </c>
      <c r="AE36" s="3">
        <v>605100</v>
      </c>
      <c r="AG36" s="3">
        <v>5109615025652</v>
      </c>
      <c r="AI36" s="3">
        <v>4935488422412</v>
      </c>
      <c r="AK36" s="1" t="s">
        <v>160</v>
      </c>
    </row>
    <row r="37" spans="1:37" ht="22.5">
      <c r="A37" s="2" t="s">
        <v>161</v>
      </c>
      <c r="C37" s="1" t="s">
        <v>65</v>
      </c>
      <c r="E37" s="1" t="s">
        <v>65</v>
      </c>
      <c r="G37" s="1" t="s">
        <v>162</v>
      </c>
      <c r="I37" s="1" t="s">
        <v>163</v>
      </c>
      <c r="K37" s="3">
        <v>20</v>
      </c>
      <c r="M37" s="3">
        <v>20</v>
      </c>
      <c r="O37" s="3">
        <v>1994901</v>
      </c>
      <c r="Q37" s="3">
        <v>1994909125000</v>
      </c>
      <c r="S37" s="3">
        <v>2023126256207</v>
      </c>
      <c r="U37" s="3">
        <v>0</v>
      </c>
      <c r="W37" s="3">
        <v>0</v>
      </c>
      <c r="Y37" s="3">
        <v>0</v>
      </c>
      <c r="AA37" s="3">
        <v>0</v>
      </c>
      <c r="AC37" s="3">
        <v>1994901</v>
      </c>
      <c r="AE37" s="3">
        <v>1015087</v>
      </c>
      <c r="AG37" s="3">
        <v>1994909125000</v>
      </c>
      <c r="AI37" s="3">
        <v>2024919602711</v>
      </c>
      <c r="AK37" s="1" t="s">
        <v>164</v>
      </c>
    </row>
    <row r="38" spans="1:37" ht="22.5">
      <c r="A38" s="2" t="s">
        <v>165</v>
      </c>
      <c r="C38" s="1" t="s">
        <v>65</v>
      </c>
      <c r="E38" s="1" t="s">
        <v>65</v>
      </c>
      <c r="G38" s="1" t="s">
        <v>166</v>
      </c>
      <c r="I38" s="1" t="s">
        <v>167</v>
      </c>
      <c r="K38" s="3">
        <v>18</v>
      </c>
      <c r="M38" s="3">
        <v>18</v>
      </c>
      <c r="O38" s="3">
        <v>7301000</v>
      </c>
      <c r="Q38" s="3">
        <v>6784037691622</v>
      </c>
      <c r="S38" s="3">
        <v>6799881135129</v>
      </c>
      <c r="U38" s="3">
        <v>0</v>
      </c>
      <c r="W38" s="3">
        <v>0</v>
      </c>
      <c r="Y38" s="3">
        <v>0</v>
      </c>
      <c r="AA38" s="3">
        <v>0</v>
      </c>
      <c r="AC38" s="3">
        <v>7301000</v>
      </c>
      <c r="AE38" s="3">
        <v>936448</v>
      </c>
      <c r="AG38" s="3">
        <v>6784037691622</v>
      </c>
      <c r="AI38" s="3">
        <v>6836742328665</v>
      </c>
      <c r="AK38" s="1" t="s">
        <v>168</v>
      </c>
    </row>
    <row r="39" spans="1:37" ht="22.5">
      <c r="A39" s="2" t="s">
        <v>169</v>
      </c>
      <c r="C39" s="1" t="s">
        <v>65</v>
      </c>
      <c r="E39" s="1" t="s">
        <v>65</v>
      </c>
      <c r="G39" s="1" t="s">
        <v>170</v>
      </c>
      <c r="I39" s="1" t="s">
        <v>171</v>
      </c>
      <c r="K39" s="3">
        <v>18</v>
      </c>
      <c r="M39" s="3">
        <v>18</v>
      </c>
      <c r="O39" s="3">
        <v>4516834</v>
      </c>
      <c r="Q39" s="3">
        <v>4023654882259</v>
      </c>
      <c r="S39" s="3">
        <v>3994396721427</v>
      </c>
      <c r="U39" s="3">
        <v>0</v>
      </c>
      <c r="W39" s="3">
        <v>0</v>
      </c>
      <c r="Y39" s="3">
        <v>0</v>
      </c>
      <c r="AA39" s="3">
        <v>0</v>
      </c>
      <c r="AC39" s="3">
        <v>4516834</v>
      </c>
      <c r="AE39" s="3">
        <v>889732</v>
      </c>
      <c r="AG39" s="3">
        <v>4023654882259</v>
      </c>
      <c r="AI39" s="3">
        <v>4018617026491</v>
      </c>
      <c r="AK39" s="1" t="s">
        <v>31</v>
      </c>
    </row>
    <row r="40" spans="1:37" ht="22.5">
      <c r="A40" s="2" t="s">
        <v>172</v>
      </c>
      <c r="C40" s="1" t="s">
        <v>65</v>
      </c>
      <c r="E40" s="1" t="s">
        <v>65</v>
      </c>
      <c r="G40" s="1" t="s">
        <v>173</v>
      </c>
      <c r="I40" s="1" t="s">
        <v>174</v>
      </c>
      <c r="K40" s="3">
        <v>19</v>
      </c>
      <c r="M40" s="3">
        <v>19</v>
      </c>
      <c r="O40" s="3">
        <v>4061300</v>
      </c>
      <c r="Q40" s="3">
        <v>3490284509897</v>
      </c>
      <c r="S40" s="3">
        <v>3537601496531</v>
      </c>
      <c r="U40" s="3">
        <v>0</v>
      </c>
      <c r="W40" s="3">
        <v>0</v>
      </c>
      <c r="Y40" s="3">
        <v>0</v>
      </c>
      <c r="AA40" s="3">
        <v>0</v>
      </c>
      <c r="AC40" s="3">
        <v>4061300</v>
      </c>
      <c r="AE40" s="3">
        <v>874492</v>
      </c>
      <c r="AG40" s="3">
        <v>3490284509897</v>
      </c>
      <c r="AI40" s="3">
        <v>3551440516205</v>
      </c>
      <c r="AK40" s="1" t="s">
        <v>175</v>
      </c>
    </row>
    <row r="41" spans="1:37" ht="22.5">
      <c r="A41" s="2" t="s">
        <v>176</v>
      </c>
      <c r="C41" s="1" t="s">
        <v>65</v>
      </c>
      <c r="E41" s="1" t="s">
        <v>65</v>
      </c>
      <c r="G41" s="1" t="s">
        <v>177</v>
      </c>
      <c r="I41" s="1" t="s">
        <v>178</v>
      </c>
      <c r="K41" s="3">
        <v>18</v>
      </c>
      <c r="M41" s="3">
        <v>18</v>
      </c>
      <c r="O41" s="3">
        <v>3406145</v>
      </c>
      <c r="Q41" s="3">
        <v>3176667628197</v>
      </c>
      <c r="S41" s="3">
        <v>3232965879779</v>
      </c>
      <c r="U41" s="3">
        <v>390453</v>
      </c>
      <c r="W41" s="3">
        <v>370943977547</v>
      </c>
      <c r="Y41" s="3">
        <v>0</v>
      </c>
      <c r="AA41" s="3">
        <v>0</v>
      </c>
      <c r="AC41" s="3">
        <v>3796598</v>
      </c>
      <c r="AE41" s="3">
        <v>954924</v>
      </c>
      <c r="AG41" s="3">
        <v>3547611605744</v>
      </c>
      <c r="AI41" s="3">
        <v>3625323386459</v>
      </c>
      <c r="AK41" s="1" t="s">
        <v>179</v>
      </c>
    </row>
    <row r="42" spans="1:37" ht="22.5">
      <c r="A42" s="2" t="s">
        <v>180</v>
      </c>
      <c r="C42" s="1" t="s">
        <v>65</v>
      </c>
      <c r="E42" s="1" t="s">
        <v>65</v>
      </c>
      <c r="G42" s="1" t="s">
        <v>181</v>
      </c>
      <c r="I42" s="1" t="s">
        <v>182</v>
      </c>
      <c r="K42" s="3">
        <v>20</v>
      </c>
      <c r="M42" s="3">
        <v>20</v>
      </c>
      <c r="O42" s="3">
        <v>5179565</v>
      </c>
      <c r="Q42" s="3">
        <v>5018374153132</v>
      </c>
      <c r="S42" s="3">
        <v>4999503353117</v>
      </c>
      <c r="U42" s="3">
        <v>0</v>
      </c>
      <c r="W42" s="3">
        <v>0</v>
      </c>
      <c r="Y42" s="3">
        <v>0</v>
      </c>
      <c r="AA42" s="3">
        <v>0</v>
      </c>
      <c r="AC42" s="3">
        <v>5179565</v>
      </c>
      <c r="AE42" s="3">
        <v>968685</v>
      </c>
      <c r="AG42" s="3">
        <v>5018374153132</v>
      </c>
      <c r="AI42" s="3">
        <v>5017173901628</v>
      </c>
      <c r="AK42" s="1" t="s">
        <v>183</v>
      </c>
    </row>
    <row r="43" spans="1:37" ht="22.5">
      <c r="A43" s="2" t="s">
        <v>184</v>
      </c>
      <c r="C43" s="1" t="s">
        <v>65</v>
      </c>
      <c r="E43" s="1" t="s">
        <v>65</v>
      </c>
      <c r="G43" s="1" t="s">
        <v>181</v>
      </c>
      <c r="I43" s="1" t="s">
        <v>182</v>
      </c>
      <c r="K43" s="3">
        <v>20</v>
      </c>
      <c r="M43" s="3">
        <v>20</v>
      </c>
      <c r="O43" s="3">
        <v>2000000</v>
      </c>
      <c r="Q43" s="3">
        <v>2000008125000</v>
      </c>
      <c r="S43" s="3">
        <v>1915571281336</v>
      </c>
      <c r="U43" s="3">
        <v>0</v>
      </c>
      <c r="W43" s="3">
        <v>0</v>
      </c>
      <c r="Y43" s="3">
        <v>0</v>
      </c>
      <c r="AA43" s="3">
        <v>0</v>
      </c>
      <c r="AC43" s="3">
        <v>2000000</v>
      </c>
      <c r="AE43" s="3">
        <v>961966</v>
      </c>
      <c r="AG43" s="3">
        <v>2000008125000</v>
      </c>
      <c r="AI43" s="3">
        <v>1923858418597</v>
      </c>
      <c r="AK43" s="1" t="s">
        <v>103</v>
      </c>
    </row>
    <row r="44" spans="1:37" ht="22.5">
      <c r="A44" s="2" t="s">
        <v>185</v>
      </c>
      <c r="C44" s="1" t="s">
        <v>65</v>
      </c>
      <c r="E44" s="1" t="s">
        <v>65</v>
      </c>
      <c r="G44" s="1" t="s">
        <v>186</v>
      </c>
      <c r="I44" s="1" t="s">
        <v>187</v>
      </c>
      <c r="K44" s="3">
        <v>21</v>
      </c>
      <c r="M44" s="3">
        <v>21</v>
      </c>
      <c r="O44" s="3">
        <v>1348714</v>
      </c>
      <c r="Q44" s="3">
        <v>1311551464676</v>
      </c>
      <c r="S44" s="3">
        <v>1346847745487</v>
      </c>
      <c r="U44" s="3">
        <v>0</v>
      </c>
      <c r="W44" s="3">
        <v>0</v>
      </c>
      <c r="Y44" s="3">
        <v>1348714</v>
      </c>
      <c r="AA44" s="3">
        <v>1348714000000</v>
      </c>
      <c r="AC44" s="3">
        <v>0</v>
      </c>
      <c r="AE44" s="3">
        <v>0</v>
      </c>
      <c r="AG44" s="3">
        <v>0</v>
      </c>
      <c r="AI44" s="3">
        <v>0</v>
      </c>
      <c r="AK44" s="1" t="s">
        <v>23</v>
      </c>
    </row>
    <row r="45" spans="1:37" ht="22.5">
      <c r="A45" s="2" t="s">
        <v>188</v>
      </c>
      <c r="C45" s="1" t="s">
        <v>65</v>
      </c>
      <c r="E45" s="1" t="s">
        <v>65</v>
      </c>
      <c r="G45" s="1" t="s">
        <v>189</v>
      </c>
      <c r="I45" s="1" t="s">
        <v>190</v>
      </c>
      <c r="K45" s="3">
        <v>18</v>
      </c>
      <c r="M45" s="3">
        <v>18</v>
      </c>
      <c r="O45" s="3">
        <v>4560500</v>
      </c>
      <c r="Q45" s="3">
        <v>4023714561815</v>
      </c>
      <c r="S45" s="3">
        <v>3992118292131</v>
      </c>
      <c r="U45" s="3">
        <v>0</v>
      </c>
      <c r="W45" s="3">
        <v>0</v>
      </c>
      <c r="Y45" s="3">
        <v>0</v>
      </c>
      <c r="AA45" s="3">
        <v>0</v>
      </c>
      <c r="AC45" s="3">
        <v>4560500</v>
      </c>
      <c r="AE45" s="3">
        <v>878284</v>
      </c>
      <c r="AG45" s="3">
        <v>4023714561815</v>
      </c>
      <c r="AI45" s="3">
        <v>4005263314996</v>
      </c>
      <c r="AK45" s="1" t="s">
        <v>191</v>
      </c>
    </row>
    <row r="46" spans="1:37" ht="22.5">
      <c r="A46" s="2" t="s">
        <v>192</v>
      </c>
      <c r="C46" s="1" t="s">
        <v>65</v>
      </c>
      <c r="E46" s="1" t="s">
        <v>65</v>
      </c>
      <c r="G46" s="1" t="s">
        <v>193</v>
      </c>
      <c r="I46" s="1" t="s">
        <v>194</v>
      </c>
      <c r="K46" s="3">
        <v>18</v>
      </c>
      <c r="M46" s="3">
        <v>18</v>
      </c>
      <c r="O46" s="3">
        <v>1800000</v>
      </c>
      <c r="Q46" s="3">
        <v>1800008125000</v>
      </c>
      <c r="S46" s="3">
        <v>1795449387900</v>
      </c>
      <c r="U46" s="3">
        <v>0</v>
      </c>
      <c r="W46" s="3">
        <v>0</v>
      </c>
      <c r="Y46" s="3">
        <v>1800000</v>
      </c>
      <c r="AA46" s="3">
        <v>1798852533750</v>
      </c>
      <c r="AC46" s="3">
        <v>0</v>
      </c>
      <c r="AE46" s="3">
        <v>0</v>
      </c>
      <c r="AG46" s="3">
        <v>0</v>
      </c>
      <c r="AI46" s="3">
        <v>0</v>
      </c>
      <c r="AK46" s="1" t="s">
        <v>23</v>
      </c>
    </row>
    <row r="47" spans="1:37" ht="22.5">
      <c r="A47" s="2" t="s">
        <v>195</v>
      </c>
      <c r="C47" s="1" t="s">
        <v>65</v>
      </c>
      <c r="E47" s="1" t="s">
        <v>65</v>
      </c>
      <c r="G47" s="1" t="s">
        <v>196</v>
      </c>
      <c r="I47" s="1" t="s">
        <v>197</v>
      </c>
      <c r="K47" s="3">
        <v>18</v>
      </c>
      <c r="M47" s="3">
        <v>18</v>
      </c>
      <c r="O47" s="3">
        <v>5600000</v>
      </c>
      <c r="Q47" s="3">
        <v>5272487262500</v>
      </c>
      <c r="S47" s="3">
        <v>5305790296818</v>
      </c>
      <c r="U47" s="3">
        <v>0</v>
      </c>
      <c r="W47" s="3">
        <v>0</v>
      </c>
      <c r="Y47" s="3">
        <v>3000000</v>
      </c>
      <c r="AA47" s="3">
        <v>2999887500000</v>
      </c>
      <c r="AC47" s="3">
        <v>2600000</v>
      </c>
      <c r="AE47" s="3">
        <v>900000</v>
      </c>
      <c r="AG47" s="3">
        <v>2447940514730</v>
      </c>
      <c r="AI47" s="3">
        <v>2339909325000</v>
      </c>
      <c r="AK47" s="1" t="s">
        <v>40</v>
      </c>
    </row>
    <row r="48" spans="1:37" ht="22.5">
      <c r="A48" s="2" t="s">
        <v>198</v>
      </c>
      <c r="C48" s="1" t="s">
        <v>65</v>
      </c>
      <c r="E48" s="1" t="s">
        <v>65</v>
      </c>
      <c r="G48" s="1" t="s">
        <v>199</v>
      </c>
      <c r="I48" s="1" t="s">
        <v>200</v>
      </c>
      <c r="K48" s="3">
        <v>18</v>
      </c>
      <c r="M48" s="3">
        <v>18</v>
      </c>
      <c r="O48" s="3">
        <v>1049399</v>
      </c>
      <c r="Q48" s="3">
        <v>952073168813</v>
      </c>
      <c r="S48" s="3">
        <v>944422502209</v>
      </c>
      <c r="U48" s="3">
        <v>0</v>
      </c>
      <c r="W48" s="3">
        <v>0</v>
      </c>
      <c r="Y48" s="3">
        <v>0</v>
      </c>
      <c r="AA48" s="3">
        <v>0</v>
      </c>
      <c r="AC48" s="3">
        <v>1049399</v>
      </c>
      <c r="AE48" s="3">
        <v>900000</v>
      </c>
      <c r="AG48" s="3">
        <v>952073168813</v>
      </c>
      <c r="AI48" s="3">
        <v>944422502209</v>
      </c>
      <c r="AK48" s="1" t="s">
        <v>125</v>
      </c>
    </row>
    <row r="49" spans="1:37" ht="22.5">
      <c r="A49" s="2" t="s">
        <v>201</v>
      </c>
      <c r="C49" s="1" t="s">
        <v>65</v>
      </c>
      <c r="E49" s="1" t="s">
        <v>65</v>
      </c>
      <c r="G49" s="1" t="s">
        <v>202</v>
      </c>
      <c r="I49" s="1" t="s">
        <v>203</v>
      </c>
      <c r="K49" s="3">
        <v>18</v>
      </c>
      <c r="M49" s="3">
        <v>18</v>
      </c>
      <c r="O49" s="3">
        <v>5999969</v>
      </c>
      <c r="Q49" s="3">
        <v>5513581306928</v>
      </c>
      <c r="S49" s="3">
        <v>5678159674739</v>
      </c>
      <c r="U49" s="3">
        <v>0</v>
      </c>
      <c r="W49" s="3">
        <v>0</v>
      </c>
      <c r="Y49" s="3">
        <v>0</v>
      </c>
      <c r="AA49" s="3">
        <v>0</v>
      </c>
      <c r="AC49" s="3">
        <v>5999969</v>
      </c>
      <c r="AE49" s="3">
        <v>953666</v>
      </c>
      <c r="AG49" s="3">
        <v>5513581306928</v>
      </c>
      <c r="AI49" s="3">
        <v>5721745056939</v>
      </c>
      <c r="AK49" s="1" t="s">
        <v>204</v>
      </c>
    </row>
    <row r="50" spans="1:37" ht="22.5">
      <c r="A50" s="2" t="s">
        <v>205</v>
      </c>
      <c r="C50" s="1" t="s">
        <v>65</v>
      </c>
      <c r="E50" s="1" t="s">
        <v>65</v>
      </c>
      <c r="G50" s="1" t="s">
        <v>206</v>
      </c>
      <c r="I50" s="1" t="s">
        <v>207</v>
      </c>
      <c r="K50" s="3">
        <v>23</v>
      </c>
      <c r="M50" s="3">
        <v>23</v>
      </c>
      <c r="O50" s="3">
        <v>1485000</v>
      </c>
      <c r="Q50" s="3">
        <v>1485000000000</v>
      </c>
      <c r="S50" s="3">
        <v>1413580295084</v>
      </c>
      <c r="U50" s="3">
        <v>0</v>
      </c>
      <c r="W50" s="3">
        <v>0</v>
      </c>
      <c r="Y50" s="3">
        <v>0</v>
      </c>
      <c r="AA50" s="3">
        <v>0</v>
      </c>
      <c r="AC50" s="3">
        <v>1485000</v>
      </c>
      <c r="AE50" s="3">
        <v>956487</v>
      </c>
      <c r="AG50" s="3">
        <v>1485000000000</v>
      </c>
      <c r="AI50" s="3">
        <v>1420329071806</v>
      </c>
      <c r="AK50" s="1" t="s">
        <v>208</v>
      </c>
    </row>
    <row r="51" spans="1:37" ht="22.5">
      <c r="A51" s="2" t="s">
        <v>209</v>
      </c>
      <c r="C51" s="1" t="s">
        <v>65</v>
      </c>
      <c r="E51" s="1" t="s">
        <v>65</v>
      </c>
      <c r="G51" s="1" t="s">
        <v>210</v>
      </c>
      <c r="I51" s="1" t="s">
        <v>114</v>
      </c>
      <c r="K51" s="3">
        <v>18</v>
      </c>
      <c r="M51" s="3">
        <v>18</v>
      </c>
      <c r="O51" s="3">
        <v>3000000</v>
      </c>
      <c r="Q51" s="3">
        <v>2946428125000</v>
      </c>
      <c r="S51" s="3">
        <v>2944053513505</v>
      </c>
      <c r="U51" s="3">
        <v>0</v>
      </c>
      <c r="W51" s="3">
        <v>0</v>
      </c>
      <c r="Y51" s="3">
        <v>0</v>
      </c>
      <c r="AA51" s="3">
        <v>0</v>
      </c>
      <c r="AC51" s="3">
        <v>3000000</v>
      </c>
      <c r="AE51" s="3">
        <v>983237</v>
      </c>
      <c r="AG51" s="3">
        <v>2946428125000</v>
      </c>
      <c r="AI51" s="3">
        <v>2949599165203</v>
      </c>
      <c r="AK51" s="1" t="s">
        <v>211</v>
      </c>
    </row>
    <row r="52" spans="1:37" ht="22.5">
      <c r="A52" s="2" t="s">
        <v>212</v>
      </c>
      <c r="C52" s="1" t="s">
        <v>65</v>
      </c>
      <c r="E52" s="1" t="s">
        <v>65</v>
      </c>
      <c r="G52" s="1" t="s">
        <v>213</v>
      </c>
      <c r="I52" s="1" t="s">
        <v>214</v>
      </c>
      <c r="K52" s="3">
        <v>18</v>
      </c>
      <c r="M52" s="3">
        <v>18</v>
      </c>
      <c r="O52" s="3">
        <v>5000000</v>
      </c>
      <c r="Q52" s="3">
        <v>4580651378511</v>
      </c>
      <c r="S52" s="3">
        <v>4823631827023</v>
      </c>
      <c r="U52" s="3">
        <v>0</v>
      </c>
      <c r="W52" s="3">
        <v>0</v>
      </c>
      <c r="Y52" s="3">
        <v>2500000</v>
      </c>
      <c r="AA52" s="3">
        <v>2500163742000</v>
      </c>
      <c r="AC52" s="3">
        <v>2500000</v>
      </c>
      <c r="AE52" s="3">
        <v>904300</v>
      </c>
      <c r="AG52" s="3">
        <v>2290325689261</v>
      </c>
      <c r="AI52" s="3">
        <v>2260662395937</v>
      </c>
      <c r="AK52" s="1" t="s">
        <v>215</v>
      </c>
    </row>
    <row r="53" spans="1:37" ht="22.5">
      <c r="A53" s="2" t="s">
        <v>216</v>
      </c>
      <c r="C53" s="1" t="s">
        <v>65</v>
      </c>
      <c r="E53" s="1" t="s">
        <v>65</v>
      </c>
      <c r="G53" s="1" t="s">
        <v>217</v>
      </c>
      <c r="I53" s="1" t="s">
        <v>218</v>
      </c>
      <c r="K53" s="3">
        <v>18</v>
      </c>
      <c r="M53" s="3">
        <v>18</v>
      </c>
      <c r="O53" s="3">
        <v>4001100</v>
      </c>
      <c r="Q53" s="3">
        <v>3790228167625</v>
      </c>
      <c r="S53" s="3">
        <v>3927111519131</v>
      </c>
      <c r="U53" s="3">
        <v>0</v>
      </c>
      <c r="W53" s="3">
        <v>0</v>
      </c>
      <c r="Y53" s="3">
        <v>0</v>
      </c>
      <c r="AA53" s="3">
        <v>0</v>
      </c>
      <c r="AC53" s="3">
        <v>4001100</v>
      </c>
      <c r="AE53" s="3">
        <v>987224</v>
      </c>
      <c r="AG53" s="3">
        <v>3790228167625</v>
      </c>
      <c r="AI53" s="3">
        <v>3949829499944</v>
      </c>
      <c r="AK53" s="1" t="s">
        <v>219</v>
      </c>
    </row>
    <row r="54" spans="1:37" ht="22.5">
      <c r="A54" s="2" t="s">
        <v>220</v>
      </c>
      <c r="C54" s="1" t="s">
        <v>65</v>
      </c>
      <c r="E54" s="1" t="s">
        <v>65</v>
      </c>
      <c r="G54" s="1" t="s">
        <v>131</v>
      </c>
      <c r="I54" s="1" t="s">
        <v>221</v>
      </c>
      <c r="K54" s="3">
        <v>18</v>
      </c>
      <c r="M54" s="3">
        <v>18</v>
      </c>
      <c r="O54" s="3">
        <v>2549000</v>
      </c>
      <c r="Q54" s="3">
        <v>2185470782175</v>
      </c>
      <c r="S54" s="3">
        <v>2203617436903</v>
      </c>
      <c r="U54" s="3">
        <v>0</v>
      </c>
      <c r="W54" s="3">
        <v>0</v>
      </c>
      <c r="Y54" s="3">
        <v>0</v>
      </c>
      <c r="AA54" s="3">
        <v>0</v>
      </c>
      <c r="AC54" s="3">
        <v>2549000</v>
      </c>
      <c r="AE54" s="3">
        <v>868518</v>
      </c>
      <c r="AG54" s="3">
        <v>2185470782175</v>
      </c>
      <c r="AI54" s="3">
        <v>2213768860938</v>
      </c>
      <c r="AK54" s="1" t="s">
        <v>111</v>
      </c>
    </row>
    <row r="55" spans="1:37" ht="22.5">
      <c r="A55" s="2" t="s">
        <v>222</v>
      </c>
      <c r="C55" s="1" t="s">
        <v>65</v>
      </c>
      <c r="E55" s="1" t="s">
        <v>65</v>
      </c>
      <c r="G55" s="1" t="s">
        <v>223</v>
      </c>
      <c r="I55" s="1" t="s">
        <v>224</v>
      </c>
      <c r="K55" s="3">
        <v>18.5</v>
      </c>
      <c r="M55" s="3">
        <v>18.5</v>
      </c>
      <c r="O55" s="3">
        <v>7120295</v>
      </c>
      <c r="Q55" s="3">
        <v>6731070163452</v>
      </c>
      <c r="S55" s="3">
        <v>6641194343109</v>
      </c>
      <c r="U55" s="3">
        <v>0</v>
      </c>
      <c r="W55" s="3">
        <v>0</v>
      </c>
      <c r="Y55" s="3">
        <v>0</v>
      </c>
      <c r="AA55" s="3">
        <v>0</v>
      </c>
      <c r="AC55" s="3">
        <v>7120295</v>
      </c>
      <c r="AE55" s="3">
        <v>922273</v>
      </c>
      <c r="AG55" s="3">
        <v>6731070163452</v>
      </c>
      <c r="AI55" s="3">
        <v>6566602941243</v>
      </c>
      <c r="AK55" s="1" t="s">
        <v>225</v>
      </c>
    </row>
    <row r="56" spans="1:37" ht="22.5">
      <c r="A56" s="2" t="s">
        <v>226</v>
      </c>
      <c r="C56" s="1" t="s">
        <v>65</v>
      </c>
      <c r="E56" s="1" t="s">
        <v>65</v>
      </c>
      <c r="G56" s="1" t="s">
        <v>223</v>
      </c>
      <c r="I56" s="1" t="s">
        <v>224</v>
      </c>
      <c r="K56" s="3">
        <v>18.5</v>
      </c>
      <c r="M56" s="3">
        <v>18.5</v>
      </c>
      <c r="O56" s="3">
        <v>9993800</v>
      </c>
      <c r="Q56" s="3">
        <v>9134925245593</v>
      </c>
      <c r="S56" s="3">
        <v>9321350874670</v>
      </c>
      <c r="U56" s="3">
        <v>0</v>
      </c>
      <c r="W56" s="3">
        <v>0</v>
      </c>
      <c r="Y56" s="3">
        <v>0</v>
      </c>
      <c r="AA56" s="3">
        <v>0</v>
      </c>
      <c r="AC56" s="3">
        <v>9993800</v>
      </c>
      <c r="AE56" s="3">
        <v>922273</v>
      </c>
      <c r="AG56" s="3">
        <v>9134925245593</v>
      </c>
      <c r="AI56" s="3">
        <v>9216656960730</v>
      </c>
      <c r="AK56" s="1" t="s">
        <v>227</v>
      </c>
    </row>
    <row r="57" spans="1:37" ht="22.5">
      <c r="A57" s="2" t="s">
        <v>228</v>
      </c>
      <c r="C57" s="1" t="s">
        <v>65</v>
      </c>
      <c r="E57" s="1" t="s">
        <v>65</v>
      </c>
      <c r="G57" s="1" t="s">
        <v>229</v>
      </c>
      <c r="I57" s="1" t="s">
        <v>230</v>
      </c>
      <c r="K57" s="3">
        <v>23</v>
      </c>
      <c r="M57" s="3">
        <v>23</v>
      </c>
      <c r="O57" s="3">
        <v>1995000</v>
      </c>
      <c r="Q57" s="3">
        <v>1995000000000</v>
      </c>
      <c r="S57" s="3">
        <v>1914925695253</v>
      </c>
      <c r="U57" s="3">
        <v>0</v>
      </c>
      <c r="W57" s="3">
        <v>0</v>
      </c>
      <c r="Y57" s="3">
        <v>0</v>
      </c>
      <c r="AA57" s="3">
        <v>0</v>
      </c>
      <c r="AC57" s="3">
        <v>1995000</v>
      </c>
      <c r="AE57" s="3">
        <v>963160</v>
      </c>
      <c r="AG57" s="3">
        <v>1995000000000</v>
      </c>
      <c r="AI57" s="3">
        <v>1921431629308</v>
      </c>
      <c r="AK57" s="1" t="s">
        <v>103</v>
      </c>
    </row>
    <row r="58" spans="1:37" ht="22.5">
      <c r="A58" s="2" t="s">
        <v>231</v>
      </c>
      <c r="C58" s="1" t="s">
        <v>65</v>
      </c>
      <c r="E58" s="1" t="s">
        <v>65</v>
      </c>
      <c r="G58" s="1" t="s">
        <v>232</v>
      </c>
      <c r="I58" s="1" t="s">
        <v>233</v>
      </c>
      <c r="K58" s="3">
        <v>23</v>
      </c>
      <c r="M58" s="3">
        <v>23</v>
      </c>
      <c r="O58" s="3">
        <v>1480000</v>
      </c>
      <c r="Q58" s="3">
        <v>1365173684062</v>
      </c>
      <c r="S58" s="3">
        <v>1369630514560</v>
      </c>
      <c r="U58" s="3">
        <v>0</v>
      </c>
      <c r="W58" s="3">
        <v>0</v>
      </c>
      <c r="Y58" s="3">
        <v>0</v>
      </c>
      <c r="AA58" s="3">
        <v>0</v>
      </c>
      <c r="AC58" s="3">
        <v>1480000</v>
      </c>
      <c r="AE58" s="3">
        <v>926690</v>
      </c>
      <c r="AG58" s="3">
        <v>1365173684062</v>
      </c>
      <c r="AI58" s="3">
        <v>1371448299407</v>
      </c>
      <c r="AK58" s="1" t="s">
        <v>234</v>
      </c>
    </row>
    <row r="59" spans="1:37" ht="22.5">
      <c r="A59" s="2" t="s">
        <v>235</v>
      </c>
      <c r="C59" s="1" t="s">
        <v>65</v>
      </c>
      <c r="E59" s="1" t="s">
        <v>65</v>
      </c>
      <c r="G59" s="1" t="s">
        <v>236</v>
      </c>
      <c r="I59" s="1" t="s">
        <v>237</v>
      </c>
      <c r="K59" s="3">
        <v>23</v>
      </c>
      <c r="M59" s="3">
        <v>23</v>
      </c>
      <c r="O59" s="3">
        <v>1980000</v>
      </c>
      <c r="Q59" s="3">
        <v>1979350362312</v>
      </c>
      <c r="S59" s="3">
        <v>1645051270373</v>
      </c>
      <c r="U59" s="3">
        <v>0</v>
      </c>
      <c r="W59" s="3">
        <v>0</v>
      </c>
      <c r="Y59" s="3">
        <v>0</v>
      </c>
      <c r="AA59" s="3">
        <v>0</v>
      </c>
      <c r="AC59" s="3">
        <v>1980000</v>
      </c>
      <c r="AE59" s="3">
        <v>832972</v>
      </c>
      <c r="AG59" s="3">
        <v>1979350362312</v>
      </c>
      <c r="AI59" s="3">
        <v>1649222205651</v>
      </c>
      <c r="AK59" s="1" t="s">
        <v>238</v>
      </c>
    </row>
    <row r="60" spans="1:37" ht="22.5">
      <c r="A60" s="2" t="s">
        <v>239</v>
      </c>
      <c r="C60" s="1" t="s">
        <v>65</v>
      </c>
      <c r="E60" s="1" t="s">
        <v>65</v>
      </c>
      <c r="G60" s="1" t="s">
        <v>240</v>
      </c>
      <c r="I60" s="1" t="s">
        <v>241</v>
      </c>
      <c r="K60" s="3">
        <v>18</v>
      </c>
      <c r="M60" s="3">
        <v>18</v>
      </c>
      <c r="O60" s="3">
        <v>5860800</v>
      </c>
      <c r="Q60" s="3">
        <v>5428309744290</v>
      </c>
      <c r="S60" s="3">
        <v>5302025133764</v>
      </c>
      <c r="U60" s="3">
        <v>0</v>
      </c>
      <c r="W60" s="3">
        <v>0</v>
      </c>
      <c r="Y60" s="3">
        <v>0</v>
      </c>
      <c r="AA60" s="3">
        <v>0</v>
      </c>
      <c r="AC60" s="3">
        <v>5860800</v>
      </c>
      <c r="AE60" s="3">
        <v>938346</v>
      </c>
      <c r="AG60" s="3">
        <v>5428309744290</v>
      </c>
      <c r="AI60" s="3">
        <v>5499245132793</v>
      </c>
      <c r="AK60" s="1" t="s">
        <v>242</v>
      </c>
    </row>
    <row r="61" spans="1:37" ht="22.5">
      <c r="A61" s="2" t="s">
        <v>243</v>
      </c>
      <c r="C61" s="1" t="s">
        <v>65</v>
      </c>
      <c r="E61" s="1" t="s">
        <v>65</v>
      </c>
      <c r="G61" s="1" t="s">
        <v>244</v>
      </c>
      <c r="I61" s="1" t="s">
        <v>245</v>
      </c>
      <c r="K61" s="3">
        <v>18</v>
      </c>
      <c r="M61" s="3">
        <v>18</v>
      </c>
      <c r="O61" s="3">
        <v>195100</v>
      </c>
      <c r="Q61" s="3">
        <v>180357803750</v>
      </c>
      <c r="S61" s="3">
        <v>174394107466</v>
      </c>
      <c r="U61" s="3">
        <v>0</v>
      </c>
      <c r="W61" s="3">
        <v>0</v>
      </c>
      <c r="Y61" s="3">
        <v>0</v>
      </c>
      <c r="AA61" s="3">
        <v>0</v>
      </c>
      <c r="AC61" s="3">
        <v>195100</v>
      </c>
      <c r="AE61" s="3">
        <v>892151</v>
      </c>
      <c r="AG61" s="3">
        <v>180357803750</v>
      </c>
      <c r="AI61" s="3">
        <v>174051915326</v>
      </c>
      <c r="AK61" s="1" t="s">
        <v>129</v>
      </c>
    </row>
    <row r="62" spans="1:37" ht="22.5">
      <c r="A62" s="2" t="s">
        <v>246</v>
      </c>
      <c r="C62" s="1" t="s">
        <v>65</v>
      </c>
      <c r="E62" s="1" t="s">
        <v>65</v>
      </c>
      <c r="G62" s="1" t="s">
        <v>247</v>
      </c>
      <c r="I62" s="1" t="s">
        <v>6</v>
      </c>
      <c r="K62" s="3">
        <v>18</v>
      </c>
      <c r="M62" s="3">
        <v>18</v>
      </c>
      <c r="O62" s="3">
        <v>10000000</v>
      </c>
      <c r="Q62" s="3">
        <v>9728881250000</v>
      </c>
      <c r="S62" s="3">
        <v>9297979689325</v>
      </c>
      <c r="U62" s="3">
        <v>0</v>
      </c>
      <c r="W62" s="3">
        <v>0</v>
      </c>
      <c r="Y62" s="3">
        <v>10000000</v>
      </c>
      <c r="AA62" s="3">
        <v>9962518750000</v>
      </c>
      <c r="AC62" s="3">
        <v>0</v>
      </c>
      <c r="AE62" s="3">
        <v>0</v>
      </c>
      <c r="AG62" s="3">
        <v>0</v>
      </c>
      <c r="AI62" s="3">
        <v>0</v>
      </c>
      <c r="AK62" s="1" t="s">
        <v>23</v>
      </c>
    </row>
    <row r="63" spans="1:37" ht="22.5">
      <c r="A63" s="2" t="s">
        <v>248</v>
      </c>
      <c r="C63" s="1" t="s">
        <v>65</v>
      </c>
      <c r="E63" s="1" t="s">
        <v>65</v>
      </c>
      <c r="G63" s="1" t="s">
        <v>249</v>
      </c>
      <c r="I63" s="1" t="s">
        <v>250</v>
      </c>
      <c r="K63" s="3">
        <v>18</v>
      </c>
      <c r="M63" s="3">
        <v>18</v>
      </c>
      <c r="O63" s="3">
        <v>5555000</v>
      </c>
      <c r="Q63" s="3">
        <v>5071253666390</v>
      </c>
      <c r="S63" s="3">
        <v>4748591059965</v>
      </c>
      <c r="U63" s="3">
        <v>645000</v>
      </c>
      <c r="W63" s="3">
        <v>578541577646</v>
      </c>
      <c r="Y63" s="3">
        <v>0</v>
      </c>
      <c r="AA63" s="3">
        <v>0</v>
      </c>
      <c r="AC63" s="3">
        <v>6200000</v>
      </c>
      <c r="AE63" s="3">
        <v>879572</v>
      </c>
      <c r="AG63" s="3">
        <v>5649795244036</v>
      </c>
      <c r="AI63" s="3">
        <v>5453135082827</v>
      </c>
      <c r="AK63" s="1" t="s">
        <v>251</v>
      </c>
    </row>
    <row r="64" spans="1:37" ht="22.5">
      <c r="A64" s="2" t="s">
        <v>252</v>
      </c>
      <c r="C64" s="1" t="s">
        <v>65</v>
      </c>
      <c r="E64" s="1" t="s">
        <v>65</v>
      </c>
      <c r="G64" s="1" t="s">
        <v>249</v>
      </c>
      <c r="I64" s="1" t="s">
        <v>253</v>
      </c>
      <c r="K64" s="3">
        <v>18</v>
      </c>
      <c r="M64" s="3">
        <v>18</v>
      </c>
      <c r="O64" s="3">
        <v>2773000</v>
      </c>
      <c r="Q64" s="3">
        <v>2442292020000</v>
      </c>
      <c r="S64" s="3">
        <v>2474570901661</v>
      </c>
      <c r="U64" s="3">
        <v>0</v>
      </c>
      <c r="W64" s="3">
        <v>0</v>
      </c>
      <c r="Y64" s="3">
        <v>0</v>
      </c>
      <c r="AA64" s="3">
        <v>0</v>
      </c>
      <c r="AC64" s="3">
        <v>2773000</v>
      </c>
      <c r="AE64" s="3">
        <v>908056</v>
      </c>
      <c r="AG64" s="3">
        <v>2442292020000</v>
      </c>
      <c r="AI64" s="3">
        <v>2517941713977</v>
      </c>
      <c r="AK64" s="1" t="s">
        <v>254</v>
      </c>
    </row>
    <row r="65" spans="1:37" ht="22.5">
      <c r="A65" s="2" t="s">
        <v>255</v>
      </c>
      <c r="C65" s="1" t="s">
        <v>65</v>
      </c>
      <c r="E65" s="1" t="s">
        <v>65</v>
      </c>
      <c r="G65" s="1" t="s">
        <v>256</v>
      </c>
      <c r="I65" s="1" t="s">
        <v>257</v>
      </c>
      <c r="K65" s="3">
        <v>20.5</v>
      </c>
      <c r="M65" s="3">
        <v>20.5</v>
      </c>
      <c r="O65" s="3">
        <v>21623044</v>
      </c>
      <c r="Q65" s="3">
        <v>20708888247481</v>
      </c>
      <c r="S65" s="3">
        <v>19462039605920</v>
      </c>
      <c r="U65" s="3">
        <v>3003000</v>
      </c>
      <c r="W65" s="3">
        <v>2806758312878</v>
      </c>
      <c r="Y65" s="3">
        <v>0</v>
      </c>
      <c r="AA65" s="3">
        <v>0</v>
      </c>
      <c r="AC65" s="3">
        <v>24626044</v>
      </c>
      <c r="AE65" s="3">
        <v>899385</v>
      </c>
      <c r="AG65" s="3">
        <v>23515646560359</v>
      </c>
      <c r="AI65" s="3">
        <v>22147436336524</v>
      </c>
      <c r="AK65" s="1" t="s">
        <v>258</v>
      </c>
    </row>
    <row r="66" spans="1:37" ht="22.5">
      <c r="A66" s="2" t="s">
        <v>259</v>
      </c>
      <c r="C66" s="1" t="s">
        <v>65</v>
      </c>
      <c r="E66" s="1" t="s">
        <v>65</v>
      </c>
      <c r="G66" s="1" t="s">
        <v>256</v>
      </c>
      <c r="I66" s="1" t="s">
        <v>260</v>
      </c>
      <c r="K66" s="3">
        <v>20.5</v>
      </c>
      <c r="M66" s="3">
        <v>20.5</v>
      </c>
      <c r="O66" s="3">
        <v>13952852</v>
      </c>
      <c r="Q66" s="3">
        <v>13088732789544</v>
      </c>
      <c r="S66" s="3">
        <v>12344335351172</v>
      </c>
      <c r="U66" s="3">
        <v>22561</v>
      </c>
      <c r="W66" s="3">
        <v>20001101510</v>
      </c>
      <c r="Y66" s="3">
        <v>0</v>
      </c>
      <c r="AA66" s="3">
        <v>0</v>
      </c>
      <c r="AC66" s="3">
        <v>13975413</v>
      </c>
      <c r="AE66" s="3">
        <v>854369</v>
      </c>
      <c r="AG66" s="3">
        <v>13108733891054</v>
      </c>
      <c r="AI66" s="3">
        <v>11939696948211</v>
      </c>
      <c r="AK66" s="1" t="s">
        <v>261</v>
      </c>
    </row>
    <row r="67" spans="1:37" ht="22.5">
      <c r="A67" s="2" t="s">
        <v>262</v>
      </c>
      <c r="C67" s="1" t="s">
        <v>65</v>
      </c>
      <c r="E67" s="1" t="s">
        <v>65</v>
      </c>
      <c r="G67" s="1" t="s">
        <v>263</v>
      </c>
      <c r="I67" s="1" t="s">
        <v>264</v>
      </c>
      <c r="K67" s="3">
        <v>20.5</v>
      </c>
      <c r="M67" s="3">
        <v>20.5</v>
      </c>
      <c r="O67" s="3">
        <v>9913595</v>
      </c>
      <c r="Q67" s="3">
        <v>9300946446664</v>
      </c>
      <c r="S67" s="3">
        <v>8832670865740</v>
      </c>
      <c r="U67" s="3">
        <v>0</v>
      </c>
      <c r="W67" s="3">
        <v>0</v>
      </c>
      <c r="Y67" s="3">
        <v>0</v>
      </c>
      <c r="AA67" s="3">
        <v>0</v>
      </c>
      <c r="AC67" s="3">
        <v>9913595</v>
      </c>
      <c r="AE67" s="3">
        <v>899991</v>
      </c>
      <c r="AG67" s="3">
        <v>9300946446664</v>
      </c>
      <c r="AI67" s="3">
        <v>8921800544476</v>
      </c>
      <c r="AK67" s="1" t="s">
        <v>265</v>
      </c>
    </row>
    <row r="68" spans="1:37" ht="22.5">
      <c r="A68" s="2" t="s">
        <v>266</v>
      </c>
      <c r="C68" s="1" t="s">
        <v>65</v>
      </c>
      <c r="E68" s="1" t="s">
        <v>65</v>
      </c>
      <c r="G68" s="1" t="s">
        <v>267</v>
      </c>
      <c r="I68" s="1" t="s">
        <v>268</v>
      </c>
      <c r="K68" s="3">
        <v>20.5</v>
      </c>
      <c r="M68" s="3">
        <v>20.5</v>
      </c>
      <c r="O68" s="3">
        <v>2000000</v>
      </c>
      <c r="Q68" s="3">
        <v>1877440000000</v>
      </c>
      <c r="S68" s="3">
        <v>1771535350345</v>
      </c>
      <c r="U68" s="3">
        <v>610000</v>
      </c>
      <c r="W68" s="3">
        <v>529366125000</v>
      </c>
      <c r="Y68" s="3">
        <v>0</v>
      </c>
      <c r="AA68" s="3">
        <v>0</v>
      </c>
      <c r="AC68" s="3">
        <v>2610000</v>
      </c>
      <c r="AE68" s="3">
        <v>864159</v>
      </c>
      <c r="AG68" s="3">
        <v>2406806125000</v>
      </c>
      <c r="AI68" s="3">
        <v>2255367591119</v>
      </c>
      <c r="AK68" s="1" t="s">
        <v>215</v>
      </c>
    </row>
    <row r="69" spans="1:37" ht="22.5">
      <c r="A69" s="2" t="s">
        <v>269</v>
      </c>
      <c r="C69" s="1" t="s">
        <v>65</v>
      </c>
      <c r="E69" s="1" t="s">
        <v>65</v>
      </c>
      <c r="G69" s="1" t="s">
        <v>270</v>
      </c>
      <c r="I69" s="1" t="s">
        <v>271</v>
      </c>
      <c r="K69" s="3">
        <v>18</v>
      </c>
      <c r="M69" s="3">
        <v>18</v>
      </c>
      <c r="O69" s="3">
        <v>15000</v>
      </c>
      <c r="Q69" s="3">
        <v>13689480442</v>
      </c>
      <c r="S69" s="3">
        <v>13327868525</v>
      </c>
      <c r="U69" s="3">
        <v>559466</v>
      </c>
      <c r="W69" s="3">
        <v>518607869108</v>
      </c>
      <c r="Y69" s="3">
        <v>0</v>
      </c>
      <c r="AA69" s="3">
        <v>0</v>
      </c>
      <c r="AC69" s="3">
        <v>574466</v>
      </c>
      <c r="AE69" s="3">
        <v>906650</v>
      </c>
      <c r="AG69" s="3">
        <v>532297349550</v>
      </c>
      <c r="AI69" s="3">
        <v>520819416365</v>
      </c>
      <c r="AK69" s="1" t="s">
        <v>33</v>
      </c>
    </row>
    <row r="70" spans="1:37" ht="22.5">
      <c r="A70" s="2" t="s">
        <v>272</v>
      </c>
      <c r="C70" s="1" t="s">
        <v>65</v>
      </c>
      <c r="E70" s="1" t="s">
        <v>65</v>
      </c>
      <c r="G70" s="1" t="s">
        <v>273</v>
      </c>
      <c r="I70" s="1" t="s">
        <v>274</v>
      </c>
      <c r="K70" s="3">
        <v>18</v>
      </c>
      <c r="M70" s="3">
        <v>18</v>
      </c>
      <c r="O70" s="3">
        <v>125000</v>
      </c>
      <c r="Q70" s="3">
        <v>112094095949</v>
      </c>
      <c r="S70" s="3">
        <v>108816533195</v>
      </c>
      <c r="U70" s="3">
        <v>0</v>
      </c>
      <c r="W70" s="3">
        <v>0</v>
      </c>
      <c r="Y70" s="3">
        <v>0</v>
      </c>
      <c r="AA70" s="3">
        <v>0</v>
      </c>
      <c r="AC70" s="3">
        <v>125000</v>
      </c>
      <c r="AE70" s="3">
        <v>933686</v>
      </c>
      <c r="AG70" s="3">
        <v>112094095949</v>
      </c>
      <c r="AI70" s="3">
        <v>116706227458</v>
      </c>
      <c r="AK70" s="1" t="s">
        <v>19</v>
      </c>
    </row>
    <row r="71" spans="1:37" ht="22.5">
      <c r="A71" s="2" t="s">
        <v>275</v>
      </c>
      <c r="C71" s="1" t="s">
        <v>65</v>
      </c>
      <c r="E71" s="1" t="s">
        <v>65</v>
      </c>
      <c r="G71" s="1" t="s">
        <v>276</v>
      </c>
      <c r="I71" s="1" t="s">
        <v>277</v>
      </c>
      <c r="K71" s="3">
        <v>18</v>
      </c>
      <c r="M71" s="3">
        <v>18</v>
      </c>
      <c r="O71" s="3">
        <v>170000</v>
      </c>
      <c r="Q71" s="3">
        <v>151489970005</v>
      </c>
      <c r="S71" s="3">
        <v>146641927405</v>
      </c>
      <c r="U71" s="3">
        <v>0</v>
      </c>
      <c r="W71" s="3">
        <v>0</v>
      </c>
      <c r="Y71" s="3">
        <v>0</v>
      </c>
      <c r="AA71" s="3">
        <v>0</v>
      </c>
      <c r="AC71" s="3">
        <v>170000</v>
      </c>
      <c r="AE71" s="3">
        <v>886611</v>
      </c>
      <c r="AG71" s="3">
        <v>151489970005</v>
      </c>
      <c r="AI71" s="3">
        <v>150718029450</v>
      </c>
      <c r="AK71" s="1" t="s">
        <v>129</v>
      </c>
    </row>
    <row r="72" spans="1:37" ht="22.5">
      <c r="A72" s="2" t="s">
        <v>278</v>
      </c>
      <c r="C72" s="1" t="s">
        <v>65</v>
      </c>
      <c r="E72" s="1" t="s">
        <v>65</v>
      </c>
      <c r="G72" s="1" t="s">
        <v>94</v>
      </c>
      <c r="I72" s="1" t="s">
        <v>95</v>
      </c>
      <c r="K72" s="3">
        <v>18</v>
      </c>
      <c r="M72" s="3">
        <v>18</v>
      </c>
      <c r="O72" s="3">
        <v>125000</v>
      </c>
      <c r="Q72" s="3">
        <v>111696632712</v>
      </c>
      <c r="S72" s="3">
        <v>111075945640</v>
      </c>
      <c r="U72" s="3">
        <v>0</v>
      </c>
      <c r="W72" s="3">
        <v>0</v>
      </c>
      <c r="Y72" s="3">
        <v>0</v>
      </c>
      <c r="AA72" s="3">
        <v>0</v>
      </c>
      <c r="AC72" s="3">
        <v>125000</v>
      </c>
      <c r="AE72" s="3">
        <v>895359</v>
      </c>
      <c r="AG72" s="3">
        <v>111696632712</v>
      </c>
      <c r="AI72" s="3">
        <v>111915538104</v>
      </c>
      <c r="AK72" s="1" t="s">
        <v>19</v>
      </c>
    </row>
    <row r="73" spans="1:37" ht="22.5">
      <c r="A73" s="2" t="s">
        <v>279</v>
      </c>
      <c r="C73" s="1" t="s">
        <v>65</v>
      </c>
      <c r="E73" s="1" t="s">
        <v>65</v>
      </c>
      <c r="G73" s="1" t="s">
        <v>280</v>
      </c>
      <c r="I73" s="1" t="s">
        <v>281</v>
      </c>
      <c r="K73" s="3">
        <v>17</v>
      </c>
      <c r="M73" s="3">
        <v>17</v>
      </c>
      <c r="O73" s="3">
        <v>337500</v>
      </c>
      <c r="Q73" s="3">
        <v>312531750000</v>
      </c>
      <c r="S73" s="3">
        <v>313495651572</v>
      </c>
      <c r="U73" s="3">
        <v>0</v>
      </c>
      <c r="W73" s="3">
        <v>0</v>
      </c>
      <c r="Y73" s="3">
        <v>0</v>
      </c>
      <c r="AA73" s="3">
        <v>0</v>
      </c>
      <c r="AC73" s="3">
        <v>337500</v>
      </c>
      <c r="AE73" s="3">
        <v>931465</v>
      </c>
      <c r="AG73" s="3">
        <v>312531750000</v>
      </c>
      <c r="AI73" s="3">
        <v>314357255684</v>
      </c>
      <c r="AK73" s="1" t="s">
        <v>35</v>
      </c>
    </row>
    <row r="74" spans="1:37" ht="22.5">
      <c r="A74" s="2" t="s">
        <v>282</v>
      </c>
      <c r="C74" s="1" t="s">
        <v>65</v>
      </c>
      <c r="E74" s="1" t="s">
        <v>65</v>
      </c>
      <c r="G74" s="1" t="s">
        <v>283</v>
      </c>
      <c r="I74" s="1" t="s">
        <v>284</v>
      </c>
      <c r="K74" s="3">
        <v>17</v>
      </c>
      <c r="M74" s="3">
        <v>17</v>
      </c>
      <c r="O74" s="3">
        <v>5965226</v>
      </c>
      <c r="Q74" s="3">
        <v>5546057311405</v>
      </c>
      <c r="S74" s="3">
        <v>5286363348688</v>
      </c>
      <c r="U74" s="3">
        <v>0</v>
      </c>
      <c r="W74" s="3">
        <v>0</v>
      </c>
      <c r="Y74" s="3">
        <v>0</v>
      </c>
      <c r="AA74" s="3">
        <v>0</v>
      </c>
      <c r="AC74" s="3">
        <v>5965226</v>
      </c>
      <c r="AE74" s="3">
        <v>916634</v>
      </c>
      <c r="AG74" s="3">
        <v>5546057311405</v>
      </c>
      <c r="AI74" s="3">
        <v>5467717087036</v>
      </c>
      <c r="AK74" s="1" t="s">
        <v>242</v>
      </c>
    </row>
    <row r="75" spans="1:37" ht="22.5">
      <c r="A75" s="2" t="s">
        <v>285</v>
      </c>
      <c r="C75" s="1" t="s">
        <v>65</v>
      </c>
      <c r="E75" s="1" t="s">
        <v>65</v>
      </c>
      <c r="G75" s="1" t="s">
        <v>286</v>
      </c>
      <c r="I75" s="1" t="s">
        <v>287</v>
      </c>
      <c r="K75" s="3">
        <v>23</v>
      </c>
      <c r="M75" s="3">
        <v>23</v>
      </c>
      <c r="O75" s="3">
        <v>2450000</v>
      </c>
      <c r="Q75" s="3">
        <v>2305694875000</v>
      </c>
      <c r="S75" s="3">
        <v>2316424187389</v>
      </c>
      <c r="U75" s="3">
        <v>0</v>
      </c>
      <c r="W75" s="3">
        <v>0</v>
      </c>
      <c r="Y75" s="3">
        <v>0</v>
      </c>
      <c r="AA75" s="3">
        <v>0</v>
      </c>
      <c r="AC75" s="3">
        <v>2450000</v>
      </c>
      <c r="AE75" s="3">
        <v>946599</v>
      </c>
      <c r="AG75" s="3">
        <v>2305694875000</v>
      </c>
      <c r="AI75" s="3">
        <v>2319079443984</v>
      </c>
      <c r="AK75" s="1" t="s">
        <v>40</v>
      </c>
    </row>
    <row r="76" spans="1:37" ht="22.5">
      <c r="A76" s="2" t="s">
        <v>288</v>
      </c>
      <c r="C76" s="1" t="s">
        <v>65</v>
      </c>
      <c r="E76" s="1" t="s">
        <v>65</v>
      </c>
      <c r="G76" s="1" t="s">
        <v>289</v>
      </c>
      <c r="I76" s="1" t="s">
        <v>91</v>
      </c>
      <c r="K76" s="3">
        <v>18</v>
      </c>
      <c r="M76" s="3">
        <v>18</v>
      </c>
      <c r="O76" s="3">
        <v>8289315</v>
      </c>
      <c r="Q76" s="3">
        <v>7665431287975</v>
      </c>
      <c r="S76" s="3">
        <v>7712064209835</v>
      </c>
      <c r="U76" s="3">
        <v>0</v>
      </c>
      <c r="W76" s="3">
        <v>0</v>
      </c>
      <c r="Y76" s="3">
        <v>0</v>
      </c>
      <c r="AA76" s="3">
        <v>0</v>
      </c>
      <c r="AC76" s="3">
        <v>8289315</v>
      </c>
      <c r="AE76" s="3">
        <v>936528</v>
      </c>
      <c r="AG76" s="3">
        <v>7665431287975</v>
      </c>
      <c r="AI76" s="3">
        <v>7762879969149</v>
      </c>
      <c r="AK76" s="1" t="s">
        <v>290</v>
      </c>
    </row>
    <row r="77" spans="1:37" ht="22.5">
      <c r="A77" s="2" t="s">
        <v>291</v>
      </c>
      <c r="C77" s="1" t="s">
        <v>65</v>
      </c>
      <c r="E77" s="1" t="s">
        <v>65</v>
      </c>
      <c r="G77" s="1" t="s">
        <v>292</v>
      </c>
      <c r="I77" s="1" t="s">
        <v>293</v>
      </c>
      <c r="K77" s="3">
        <v>0</v>
      </c>
      <c r="M77" s="3">
        <v>0</v>
      </c>
      <c r="O77" s="3">
        <v>0</v>
      </c>
      <c r="Q77" s="3">
        <v>0</v>
      </c>
      <c r="S77" s="3">
        <v>0</v>
      </c>
      <c r="U77" s="3">
        <v>191400</v>
      </c>
      <c r="W77" s="3">
        <v>87710697647</v>
      </c>
      <c r="Y77" s="3">
        <v>0</v>
      </c>
      <c r="AA77" s="3">
        <v>0</v>
      </c>
      <c r="AC77" s="3">
        <v>191400</v>
      </c>
      <c r="AE77" s="3">
        <v>460520</v>
      </c>
      <c r="AG77" s="3">
        <v>87710697647</v>
      </c>
      <c r="AI77" s="3">
        <v>88140112438</v>
      </c>
      <c r="AK77" s="1" t="s">
        <v>294</v>
      </c>
    </row>
    <row r="78" spans="1:37" ht="22.5">
      <c r="A78" s="2" t="s">
        <v>295</v>
      </c>
      <c r="C78" s="1" t="s">
        <v>65</v>
      </c>
      <c r="E78" s="1" t="s">
        <v>65</v>
      </c>
      <c r="G78" s="1" t="s">
        <v>296</v>
      </c>
      <c r="I78" s="1" t="s">
        <v>297</v>
      </c>
      <c r="K78" s="3">
        <v>54.06</v>
      </c>
      <c r="M78" s="3">
        <v>54.06</v>
      </c>
      <c r="O78" s="3">
        <v>0</v>
      </c>
      <c r="Q78" s="3">
        <v>0</v>
      </c>
      <c r="S78" s="3">
        <v>0</v>
      </c>
      <c r="U78" s="3">
        <v>845145</v>
      </c>
      <c r="W78" s="3">
        <v>3149965283850</v>
      </c>
      <c r="Y78" s="3">
        <v>0</v>
      </c>
      <c r="AA78" s="3">
        <v>0</v>
      </c>
      <c r="AC78" s="3">
        <v>845145</v>
      </c>
      <c r="AE78" s="3">
        <v>3727130</v>
      </c>
      <c r="AG78" s="3">
        <v>3149965283850</v>
      </c>
      <c r="AI78" s="3">
        <v>3149477039231</v>
      </c>
      <c r="AK78" s="1" t="s">
        <v>298</v>
      </c>
    </row>
    <row r="79" spans="1:37">
      <c r="A79" s="1" t="s">
        <v>47</v>
      </c>
      <c r="C79" s="1" t="s">
        <v>47</v>
      </c>
      <c r="E79" s="1" t="s">
        <v>47</v>
      </c>
      <c r="G79" s="1" t="s">
        <v>47</v>
      </c>
      <c r="I79" s="1" t="s">
        <v>47</v>
      </c>
      <c r="K79" s="1" t="s">
        <v>47</v>
      </c>
      <c r="M79" s="1" t="s">
        <v>47</v>
      </c>
      <c r="O79" s="1" t="s">
        <v>47</v>
      </c>
      <c r="Q79" s="4">
        <f>SUM(Q9:Q78)</f>
        <v>232519915000132</v>
      </c>
      <c r="S79" s="4">
        <f>SUM(S9:S78)</f>
        <v>233423504691487</v>
      </c>
      <c r="U79" s="1" t="s">
        <v>47</v>
      </c>
      <c r="W79" s="4">
        <f>SUM(W9:W78)</f>
        <v>18927278401973</v>
      </c>
      <c r="Y79" s="1" t="s">
        <v>47</v>
      </c>
      <c r="AA79" s="4">
        <f>SUM(AA9:AA78)</f>
        <v>26079246025750</v>
      </c>
      <c r="AC79" s="1" t="s">
        <v>47</v>
      </c>
      <c r="AE79" s="1" t="s">
        <v>47</v>
      </c>
      <c r="AG79" s="4">
        <f>SUM(AG9:AG78)</f>
        <v>226287110470104</v>
      </c>
      <c r="AI79" s="4">
        <f>SUM(AI9:AI78)</f>
        <v>227465493712682</v>
      </c>
      <c r="AK79" s="5" t="s">
        <v>299</v>
      </c>
    </row>
    <row r="80" spans="1:37" ht="22.5" thickTop="1"/>
    <row r="81" spans="35:35">
      <c r="AI81" s="3">
        <v>402912643683573</v>
      </c>
    </row>
    <row r="82" spans="35:35">
      <c r="AI8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1"/>
  <sheetViews>
    <sheetView rightToLeft="1" topLeftCell="A34" workbookViewId="0">
      <selection activeCell="G55" sqref="G55"/>
    </sheetView>
  </sheetViews>
  <sheetFormatPr defaultRowHeight="21.75"/>
  <cols>
    <col min="1" max="1" width="39.7109375" style="1" bestFit="1" customWidth="1"/>
    <col min="2" max="2" width="1" style="1" customWidth="1"/>
    <col min="3" max="3" width="18" style="1" customWidth="1"/>
    <col min="4" max="4" width="1" style="1" customWidth="1"/>
    <col min="5" max="5" width="17" style="1" customWidth="1"/>
    <col min="6" max="6" width="1" style="1" customWidth="1"/>
    <col min="7" max="7" width="22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52.855468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</row>
    <row r="3" spans="1:13" ht="22.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</row>
    <row r="4" spans="1:13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</row>
    <row r="6" spans="1:13" ht="22.5">
      <c r="A6" s="15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2.5">
      <c r="A7" s="15" t="s">
        <v>3</v>
      </c>
      <c r="C7" s="15" t="s">
        <v>7</v>
      </c>
      <c r="E7" s="15" t="s">
        <v>300</v>
      </c>
      <c r="G7" s="15" t="s">
        <v>301</v>
      </c>
      <c r="I7" s="15" t="s">
        <v>302</v>
      </c>
      <c r="K7" s="15" t="s">
        <v>303</v>
      </c>
      <c r="M7" s="15" t="s">
        <v>304</v>
      </c>
    </row>
    <row r="8" spans="1:13" ht="22.5">
      <c r="A8" s="2" t="s">
        <v>176</v>
      </c>
      <c r="C8" s="3">
        <v>3796598</v>
      </c>
      <c r="E8" s="3">
        <v>950010</v>
      </c>
      <c r="G8" s="3">
        <v>954924.34889999998</v>
      </c>
      <c r="I8" s="1" t="s">
        <v>305</v>
      </c>
      <c r="K8" s="3">
        <v>3625463873185.04</v>
      </c>
      <c r="M8" s="1" t="s">
        <v>548</v>
      </c>
    </row>
    <row r="9" spans="1:13" ht="22.5">
      <c r="A9" s="2" t="s">
        <v>209</v>
      </c>
      <c r="C9" s="3">
        <v>3000000</v>
      </c>
      <c r="E9" s="3">
        <v>950000</v>
      </c>
      <c r="G9" s="3">
        <v>983237.82220000005</v>
      </c>
      <c r="I9" s="1" t="s">
        <v>306</v>
      </c>
      <c r="K9" s="3">
        <v>2949713466600</v>
      </c>
      <c r="M9" s="1" t="s">
        <v>548</v>
      </c>
    </row>
    <row r="10" spans="1:13" ht="22.5">
      <c r="A10" s="2" t="s">
        <v>269</v>
      </c>
      <c r="C10" s="3">
        <v>574466</v>
      </c>
      <c r="E10" s="3">
        <v>924190</v>
      </c>
      <c r="G10" s="3">
        <v>906650</v>
      </c>
      <c r="I10" s="1" t="s">
        <v>307</v>
      </c>
      <c r="K10" s="3">
        <v>520839598900</v>
      </c>
      <c r="M10" s="1" t="s">
        <v>548</v>
      </c>
    </row>
    <row r="11" spans="1:13" ht="22.5">
      <c r="A11" s="2" t="s">
        <v>180</v>
      </c>
      <c r="C11" s="3">
        <v>5179565</v>
      </c>
      <c r="E11" s="3">
        <v>959500</v>
      </c>
      <c r="G11" s="3">
        <v>968685.27080000006</v>
      </c>
      <c r="I11" s="1" t="s">
        <v>308</v>
      </c>
      <c r="K11" s="3">
        <v>5017368324651.2002</v>
      </c>
      <c r="M11" s="1" t="s">
        <v>548</v>
      </c>
    </row>
    <row r="12" spans="1:13" ht="22.5">
      <c r="A12" s="2" t="s">
        <v>184</v>
      </c>
      <c r="C12" s="3">
        <v>2000000</v>
      </c>
      <c r="E12" s="3">
        <v>1000000</v>
      </c>
      <c r="G12" s="3">
        <v>961966.48549999995</v>
      </c>
      <c r="I12" s="1" t="s">
        <v>309</v>
      </c>
      <c r="K12" s="3">
        <v>1923932971000</v>
      </c>
      <c r="M12" s="1" t="s">
        <v>548</v>
      </c>
    </row>
    <row r="13" spans="1:13" ht="22.5">
      <c r="A13" s="2" t="s">
        <v>89</v>
      </c>
      <c r="C13" s="3">
        <v>5000000</v>
      </c>
      <c r="E13" s="3">
        <v>1000000</v>
      </c>
      <c r="G13" s="3">
        <v>952342.16410000005</v>
      </c>
      <c r="I13" s="1" t="s">
        <v>310</v>
      </c>
      <c r="K13" s="3">
        <v>4761710820500</v>
      </c>
      <c r="M13" s="1" t="s">
        <v>548</v>
      </c>
    </row>
    <row r="14" spans="1:13" ht="22.5">
      <c r="A14" s="2" t="s">
        <v>272</v>
      </c>
      <c r="C14" s="3">
        <v>125000</v>
      </c>
      <c r="E14" s="3">
        <v>999990</v>
      </c>
      <c r="G14" s="3">
        <v>933686</v>
      </c>
      <c r="I14" s="1" t="s">
        <v>311</v>
      </c>
      <c r="K14" s="3">
        <v>116710750000</v>
      </c>
      <c r="M14" s="1" t="s">
        <v>548</v>
      </c>
    </row>
    <row r="15" spans="1:13" ht="22.5">
      <c r="A15" s="2" t="s">
        <v>275</v>
      </c>
      <c r="C15" s="3">
        <v>170000</v>
      </c>
      <c r="E15" s="3">
        <v>940000</v>
      </c>
      <c r="G15" s="3">
        <v>886611</v>
      </c>
      <c r="I15" s="1" t="s">
        <v>312</v>
      </c>
      <c r="K15" s="3">
        <v>150723870000</v>
      </c>
      <c r="M15" s="1" t="s">
        <v>548</v>
      </c>
    </row>
    <row r="16" spans="1:13" ht="22.5">
      <c r="A16" s="2" t="s">
        <v>278</v>
      </c>
      <c r="C16" s="3">
        <v>125000</v>
      </c>
      <c r="E16" s="3">
        <v>929910</v>
      </c>
      <c r="G16" s="3">
        <v>895359</v>
      </c>
      <c r="I16" s="1" t="s">
        <v>313</v>
      </c>
      <c r="K16" s="3">
        <v>111919875000</v>
      </c>
      <c r="M16" s="1" t="s">
        <v>548</v>
      </c>
    </row>
    <row r="17" spans="1:13" ht="22.5">
      <c r="A17" s="2" t="s">
        <v>165</v>
      </c>
      <c r="C17" s="3">
        <v>7301000</v>
      </c>
      <c r="E17" s="3">
        <v>1000000</v>
      </c>
      <c r="G17" s="3">
        <v>936448.05680000002</v>
      </c>
      <c r="I17" s="1" t="s">
        <v>314</v>
      </c>
      <c r="K17" s="3">
        <v>6837007262696.7998</v>
      </c>
      <c r="M17" s="1" t="s">
        <v>548</v>
      </c>
    </row>
    <row r="18" spans="1:13" ht="22.5">
      <c r="A18" s="2" t="s">
        <v>82</v>
      </c>
      <c r="C18" s="3">
        <v>8330000</v>
      </c>
      <c r="E18" s="3">
        <v>1000000</v>
      </c>
      <c r="G18" s="3">
        <v>946661.68480000005</v>
      </c>
      <c r="I18" s="1" t="s">
        <v>315</v>
      </c>
      <c r="K18" s="3">
        <v>7885691834384</v>
      </c>
      <c r="M18" s="1" t="s">
        <v>548</v>
      </c>
    </row>
    <row r="19" spans="1:13" ht="22.5">
      <c r="A19" s="2" t="s">
        <v>222</v>
      </c>
      <c r="C19" s="3">
        <v>7120295</v>
      </c>
      <c r="E19" s="3">
        <v>950000</v>
      </c>
      <c r="G19" s="3">
        <v>922273.22140000004</v>
      </c>
      <c r="I19" s="1" t="s">
        <v>316</v>
      </c>
      <c r="K19" s="3">
        <v>6566857406968.3096</v>
      </c>
      <c r="M19" s="1" t="s">
        <v>548</v>
      </c>
    </row>
    <row r="20" spans="1:13" ht="22.5">
      <c r="A20" s="2" t="s">
        <v>226</v>
      </c>
      <c r="C20" s="3">
        <v>9993800</v>
      </c>
      <c r="E20" s="3">
        <v>950200</v>
      </c>
      <c r="G20" s="3">
        <v>922273.22140000004</v>
      </c>
      <c r="I20" s="1" t="s">
        <v>317</v>
      </c>
      <c r="K20" s="3">
        <v>9217014120027.3203</v>
      </c>
      <c r="M20" s="1" t="s">
        <v>548</v>
      </c>
    </row>
    <row r="21" spans="1:13" ht="22.5">
      <c r="A21" s="2" t="s">
        <v>78</v>
      </c>
      <c r="C21" s="3">
        <v>3205000</v>
      </c>
      <c r="E21" s="3">
        <v>925000</v>
      </c>
      <c r="G21" s="3">
        <v>909565.80819999997</v>
      </c>
      <c r="I21" s="1" t="s">
        <v>318</v>
      </c>
      <c r="K21" s="3">
        <v>2915158415281</v>
      </c>
      <c r="M21" s="1" t="s">
        <v>548</v>
      </c>
    </row>
    <row r="22" spans="1:13" ht="22.5">
      <c r="A22" s="2" t="s">
        <v>279</v>
      </c>
      <c r="C22" s="3">
        <v>337500</v>
      </c>
      <c r="E22" s="3">
        <v>977530</v>
      </c>
      <c r="G22" s="3">
        <v>931465</v>
      </c>
      <c r="I22" s="1" t="s">
        <v>319</v>
      </c>
      <c r="K22" s="3">
        <v>314369437500</v>
      </c>
      <c r="M22" s="1" t="s">
        <v>548</v>
      </c>
    </row>
    <row r="23" spans="1:13" ht="22.5">
      <c r="A23" s="2" t="s">
        <v>169</v>
      </c>
      <c r="C23" s="3">
        <v>4516834</v>
      </c>
      <c r="E23" s="3">
        <v>899780</v>
      </c>
      <c r="G23" s="3">
        <v>889732.22259999998</v>
      </c>
      <c r="I23" s="1" t="s">
        <v>320</v>
      </c>
      <c r="K23" s="3">
        <v>4018772753935.25</v>
      </c>
      <c r="M23" s="1" t="s">
        <v>548</v>
      </c>
    </row>
    <row r="24" spans="1:13" ht="22.5">
      <c r="A24" s="2" t="s">
        <v>188</v>
      </c>
      <c r="C24" s="3">
        <v>4560500</v>
      </c>
      <c r="E24" s="3">
        <v>950000</v>
      </c>
      <c r="G24" s="3">
        <v>878284.9523</v>
      </c>
      <c r="I24" s="1" t="s">
        <v>321</v>
      </c>
      <c r="K24" s="3">
        <v>4005418524964.1499</v>
      </c>
      <c r="M24" s="1" t="s">
        <v>548</v>
      </c>
    </row>
    <row r="25" spans="1:13" ht="22.5">
      <c r="A25" s="2" t="s">
        <v>282</v>
      </c>
      <c r="C25" s="3">
        <v>5965226</v>
      </c>
      <c r="E25" s="3">
        <v>941500</v>
      </c>
      <c r="G25" s="3">
        <v>916634</v>
      </c>
      <c r="I25" s="1" t="s">
        <v>322</v>
      </c>
      <c r="K25" s="3">
        <v>5467928969284</v>
      </c>
      <c r="M25" s="1" t="s">
        <v>548</v>
      </c>
    </row>
    <row r="26" spans="1:13" ht="22.5">
      <c r="A26" s="2" t="s">
        <v>288</v>
      </c>
      <c r="C26" s="3">
        <v>8289315</v>
      </c>
      <c r="E26" s="3">
        <v>924720</v>
      </c>
      <c r="G26" s="3">
        <v>936528.62659999996</v>
      </c>
      <c r="I26" s="1" t="s">
        <v>323</v>
      </c>
      <c r="K26" s="3">
        <v>7763180792404.7803</v>
      </c>
      <c r="M26" s="1" t="s">
        <v>548</v>
      </c>
    </row>
    <row r="27" spans="1:13" ht="22.5">
      <c r="A27" s="2" t="s">
        <v>212</v>
      </c>
      <c r="C27" s="3">
        <v>2500000</v>
      </c>
      <c r="E27" s="3">
        <v>1000051</v>
      </c>
      <c r="G27" s="3">
        <v>904300</v>
      </c>
      <c r="I27" s="1" t="s">
        <v>324</v>
      </c>
      <c r="K27" s="3">
        <v>2260750000000</v>
      </c>
      <c r="M27" s="1" t="s">
        <v>548</v>
      </c>
    </row>
    <row r="28" spans="1:13" ht="22.5">
      <c r="A28" s="2" t="s">
        <v>161</v>
      </c>
      <c r="C28" s="3">
        <v>1994901</v>
      </c>
      <c r="E28" s="3">
        <v>990000</v>
      </c>
      <c r="G28" s="3">
        <v>1015087</v>
      </c>
      <c r="I28" s="1" t="s">
        <v>325</v>
      </c>
      <c r="K28" s="3">
        <v>2024998071387</v>
      </c>
      <c r="M28" s="1" t="s">
        <v>548</v>
      </c>
    </row>
    <row r="29" spans="1:13" ht="22.5">
      <c r="A29" s="2" t="s">
        <v>198</v>
      </c>
      <c r="C29" s="3">
        <v>1049399</v>
      </c>
      <c r="E29" s="3">
        <v>1000000</v>
      </c>
      <c r="G29" s="3">
        <v>900000</v>
      </c>
      <c r="I29" s="1" t="s">
        <v>326</v>
      </c>
      <c r="K29" s="3">
        <v>944459100000</v>
      </c>
      <c r="M29" s="1" t="s">
        <v>548</v>
      </c>
    </row>
    <row r="30" spans="1:13" ht="22.5">
      <c r="A30" s="2" t="s">
        <v>216</v>
      </c>
      <c r="C30" s="3">
        <v>4001100</v>
      </c>
      <c r="E30" s="3">
        <v>1000000</v>
      </c>
      <c r="G30" s="3">
        <v>987224.15379999997</v>
      </c>
      <c r="I30" s="1" t="s">
        <v>327</v>
      </c>
      <c r="K30" s="3">
        <v>3949982561769.1802</v>
      </c>
      <c r="M30" s="1" t="s">
        <v>548</v>
      </c>
    </row>
    <row r="31" spans="1:13" ht="22.5">
      <c r="A31" s="2" t="s">
        <v>239</v>
      </c>
      <c r="C31" s="3">
        <v>5860800</v>
      </c>
      <c r="E31" s="3">
        <v>980370</v>
      </c>
      <c r="G31" s="3">
        <v>938346</v>
      </c>
      <c r="I31" s="1" t="s">
        <v>328</v>
      </c>
      <c r="K31" s="3">
        <v>5499458236800</v>
      </c>
      <c r="M31" s="1" t="s">
        <v>548</v>
      </c>
    </row>
    <row r="32" spans="1:13" ht="22.5">
      <c r="A32" s="2" t="s">
        <v>243</v>
      </c>
      <c r="C32" s="3">
        <v>195100</v>
      </c>
      <c r="E32" s="3">
        <v>990000</v>
      </c>
      <c r="G32" s="3">
        <v>892151</v>
      </c>
      <c r="I32" s="1" t="s">
        <v>329</v>
      </c>
      <c r="K32" s="3">
        <v>174058660100</v>
      </c>
      <c r="M32" s="1" t="s">
        <v>548</v>
      </c>
    </row>
    <row r="33" spans="1:13" ht="22.5">
      <c r="A33" s="2" t="s">
        <v>220</v>
      </c>
      <c r="C33" s="3">
        <v>2549000</v>
      </c>
      <c r="E33" s="3">
        <v>902500</v>
      </c>
      <c r="G33" s="3">
        <v>868518.88890000002</v>
      </c>
      <c r="I33" s="1" t="s">
        <v>330</v>
      </c>
      <c r="K33" s="3">
        <v>2213854647806.1001</v>
      </c>
      <c r="M33" s="1" t="s">
        <v>548</v>
      </c>
    </row>
    <row r="34" spans="1:13" ht="22.5">
      <c r="A34" s="2" t="s">
        <v>248</v>
      </c>
      <c r="C34" s="3">
        <v>6200000</v>
      </c>
      <c r="E34" s="3">
        <v>969520</v>
      </c>
      <c r="G34" s="3">
        <v>879572</v>
      </c>
      <c r="I34" s="1" t="s">
        <v>331</v>
      </c>
      <c r="K34" s="3">
        <v>5453346400000</v>
      </c>
      <c r="M34" s="1" t="s">
        <v>548</v>
      </c>
    </row>
    <row r="35" spans="1:13" ht="22.5">
      <c r="A35" s="2" t="s">
        <v>252</v>
      </c>
      <c r="C35" s="3">
        <v>2773000</v>
      </c>
      <c r="E35" s="3">
        <v>902500</v>
      </c>
      <c r="G35" s="3">
        <v>908056</v>
      </c>
      <c r="I35" s="1" t="s">
        <v>254</v>
      </c>
      <c r="K35" s="3">
        <v>2518039288000</v>
      </c>
      <c r="M35" s="1" t="s">
        <v>548</v>
      </c>
    </row>
    <row r="36" spans="1:13" ht="22.5">
      <c r="A36" s="2" t="s">
        <v>195</v>
      </c>
      <c r="C36" s="3">
        <v>2600000</v>
      </c>
      <c r="E36" s="3">
        <v>1000000</v>
      </c>
      <c r="G36" s="3">
        <v>900000</v>
      </c>
      <c r="I36" s="1" t="s">
        <v>326</v>
      </c>
      <c r="K36" s="3">
        <v>2340000000000</v>
      </c>
      <c r="M36" s="1" t="s">
        <v>548</v>
      </c>
    </row>
    <row r="37" spans="1:13" ht="22.5">
      <c r="A37" s="2" t="s">
        <v>201</v>
      </c>
      <c r="C37" s="3">
        <v>5999969</v>
      </c>
      <c r="E37" s="3">
        <v>964845</v>
      </c>
      <c r="G37" s="3">
        <v>953666.05779999995</v>
      </c>
      <c r="I37" s="1" t="s">
        <v>332</v>
      </c>
      <c r="K37" s="3">
        <v>5721966783152.21</v>
      </c>
      <c r="M37" s="1" t="s">
        <v>548</v>
      </c>
    </row>
    <row r="38" spans="1:13" ht="22.5">
      <c r="A38" s="2" t="s">
        <v>255</v>
      </c>
      <c r="C38" s="3">
        <v>24626044</v>
      </c>
      <c r="E38" s="3">
        <v>924600</v>
      </c>
      <c r="G38" s="3">
        <v>899385</v>
      </c>
      <c r="I38" s="1" t="s">
        <v>333</v>
      </c>
      <c r="K38" s="3">
        <v>22148294582940</v>
      </c>
      <c r="M38" s="1" t="s">
        <v>548</v>
      </c>
    </row>
    <row r="39" spans="1:13" ht="22.5">
      <c r="A39" s="2" t="s">
        <v>259</v>
      </c>
      <c r="C39" s="3">
        <v>13975413</v>
      </c>
      <c r="E39" s="3">
        <v>939480</v>
      </c>
      <c r="G39" s="3">
        <v>854369</v>
      </c>
      <c r="I39" s="1" t="s">
        <v>334</v>
      </c>
      <c r="K39" s="3">
        <v>11940159629397</v>
      </c>
      <c r="M39" s="1" t="s">
        <v>548</v>
      </c>
    </row>
    <row r="40" spans="1:13" ht="22.5">
      <c r="A40" s="2" t="s">
        <v>231</v>
      </c>
      <c r="C40" s="3">
        <v>1480000</v>
      </c>
      <c r="E40" s="3">
        <v>922310</v>
      </c>
      <c r="G40" s="3">
        <v>926690.16559999995</v>
      </c>
      <c r="I40" s="1" t="s">
        <v>146</v>
      </c>
      <c r="K40" s="3">
        <v>1371501445088</v>
      </c>
      <c r="M40" s="1" t="s">
        <v>548</v>
      </c>
    </row>
    <row r="41" spans="1:13" ht="22.5">
      <c r="A41" s="2" t="s">
        <v>262</v>
      </c>
      <c r="C41" s="3">
        <v>9913595</v>
      </c>
      <c r="E41" s="3">
        <v>999990</v>
      </c>
      <c r="G41" s="3">
        <v>899991</v>
      </c>
      <c r="I41" s="1" t="s">
        <v>326</v>
      </c>
      <c r="K41" s="3">
        <v>8922146277645</v>
      </c>
      <c r="M41" s="1" t="s">
        <v>548</v>
      </c>
    </row>
    <row r="42" spans="1:13" ht="22.5">
      <c r="A42" s="2" t="s">
        <v>285</v>
      </c>
      <c r="C42" s="3">
        <v>2450000</v>
      </c>
      <c r="E42" s="3">
        <v>941090</v>
      </c>
      <c r="G42" s="3">
        <v>946599.71909999999</v>
      </c>
      <c r="I42" s="1" t="s">
        <v>335</v>
      </c>
      <c r="K42" s="3">
        <v>2319169311795</v>
      </c>
      <c r="M42" s="1" t="s">
        <v>548</v>
      </c>
    </row>
    <row r="43" spans="1:13" ht="22.5">
      <c r="A43" s="2" t="s">
        <v>172</v>
      </c>
      <c r="C43" s="3">
        <v>4061300</v>
      </c>
      <c r="E43" s="3">
        <v>904683</v>
      </c>
      <c r="G43" s="3">
        <v>874492.93079999997</v>
      </c>
      <c r="I43" s="1" t="s">
        <v>336</v>
      </c>
      <c r="K43" s="3">
        <v>3551578139858.04</v>
      </c>
      <c r="M43" s="1" t="s">
        <v>548</v>
      </c>
    </row>
    <row r="44" spans="1:13" ht="22.5">
      <c r="A44" s="2" t="s">
        <v>266</v>
      </c>
      <c r="C44" s="3">
        <v>2610000</v>
      </c>
      <c r="E44" s="3">
        <v>911670</v>
      </c>
      <c r="G44" s="3">
        <v>864159</v>
      </c>
      <c r="I44" s="1" t="s">
        <v>337</v>
      </c>
      <c r="K44" s="3">
        <v>2255454990000</v>
      </c>
      <c r="M44" s="1" t="s">
        <v>548</v>
      </c>
    </row>
    <row r="45" spans="1:13" ht="22.5">
      <c r="A45" s="2" t="s">
        <v>64</v>
      </c>
      <c r="C45" s="3">
        <v>3211100</v>
      </c>
      <c r="E45" s="3">
        <v>1200880</v>
      </c>
      <c r="G45" s="3">
        <v>1191512.4650999999</v>
      </c>
      <c r="I45" s="1" t="s">
        <v>338</v>
      </c>
      <c r="K45" s="3">
        <v>3826065676682.6099</v>
      </c>
      <c r="M45" s="1" t="s">
        <v>548</v>
      </c>
    </row>
    <row r="46" spans="1:13" ht="22.5">
      <c r="A46" s="2" t="s">
        <v>205</v>
      </c>
      <c r="C46" s="3">
        <v>1485000</v>
      </c>
      <c r="E46" s="3">
        <v>1000000</v>
      </c>
      <c r="G46" s="3">
        <v>956487.61730000004</v>
      </c>
      <c r="I46" s="1" t="s">
        <v>339</v>
      </c>
      <c r="K46" s="3">
        <v>1420384111690.5</v>
      </c>
      <c r="M46" s="1" t="s">
        <v>548</v>
      </c>
    </row>
    <row r="47" spans="1:13" ht="22.5">
      <c r="A47" s="2" t="s">
        <v>235</v>
      </c>
      <c r="C47" s="3">
        <v>1980000</v>
      </c>
      <c r="E47" s="3">
        <v>920000</v>
      </c>
      <c r="G47" s="3">
        <v>832972.78559999994</v>
      </c>
      <c r="I47" s="1" t="s">
        <v>340</v>
      </c>
      <c r="K47" s="3">
        <v>1649286115488</v>
      </c>
      <c r="M47" s="1" t="s">
        <v>548</v>
      </c>
    </row>
    <row r="48" spans="1:13" ht="22.5">
      <c r="A48" s="2" t="s">
        <v>74</v>
      </c>
      <c r="C48" s="3">
        <v>1412900</v>
      </c>
      <c r="E48" s="3">
        <v>3538500</v>
      </c>
      <c r="G48" s="3">
        <v>3328793.3215000001</v>
      </c>
      <c r="I48" s="1" t="s">
        <v>341</v>
      </c>
      <c r="K48" s="3">
        <v>4703252083947.3496</v>
      </c>
      <c r="M48" s="1" t="s">
        <v>548</v>
      </c>
    </row>
    <row r="49" spans="1:13" ht="22.5">
      <c r="A49" s="2" t="s">
        <v>69</v>
      </c>
      <c r="C49" s="3">
        <v>43164</v>
      </c>
      <c r="E49" s="3">
        <v>3439800</v>
      </c>
      <c r="G49" s="3">
        <v>3116434.2226</v>
      </c>
      <c r="I49" s="1" t="s">
        <v>342</v>
      </c>
      <c r="K49" s="3">
        <v>134517766784.306</v>
      </c>
      <c r="M49" s="1" t="s">
        <v>548</v>
      </c>
    </row>
    <row r="50" spans="1:13" ht="22.5">
      <c r="A50" s="2" t="s">
        <v>72</v>
      </c>
      <c r="C50" s="3">
        <v>388476</v>
      </c>
      <c r="E50" s="3">
        <v>3439800</v>
      </c>
      <c r="G50" s="3">
        <v>3116434.2226</v>
      </c>
      <c r="I50" s="1" t="s">
        <v>342</v>
      </c>
      <c r="K50" s="3">
        <v>1210659901058.76</v>
      </c>
      <c r="M50" s="1" t="s">
        <v>548</v>
      </c>
    </row>
    <row r="51" spans="1:13" ht="22.5">
      <c r="A51" s="2" t="s">
        <v>228</v>
      </c>
      <c r="C51" s="3">
        <v>1995000</v>
      </c>
      <c r="E51" s="3">
        <v>1000000</v>
      </c>
      <c r="G51" s="3">
        <v>963160.94620000001</v>
      </c>
      <c r="I51" s="1" t="s">
        <v>343</v>
      </c>
      <c r="K51" s="3">
        <v>1921506087669</v>
      </c>
      <c r="M51" s="1" t="s">
        <v>548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2"/>
  <sheetViews>
    <sheetView rightToLeft="1" workbookViewId="0">
      <selection activeCell="Q53" sqref="Q52:S53"/>
    </sheetView>
  </sheetViews>
  <sheetFormatPr defaultRowHeight="21.75"/>
  <cols>
    <col min="1" max="1" width="30.42578125" style="1" bestFit="1" customWidth="1"/>
    <col min="2" max="2" width="1" style="1" customWidth="1"/>
    <col min="3" max="3" width="29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4" style="1" customWidth="1"/>
    <col min="10" max="10" width="1" style="1" customWidth="1"/>
    <col min="11" max="11" width="24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4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2.5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</row>
    <row r="4" spans="1:19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2.5">
      <c r="A6" s="15" t="s">
        <v>345</v>
      </c>
      <c r="C6" s="15" t="s">
        <v>346</v>
      </c>
      <c r="D6" s="15" t="s">
        <v>346</v>
      </c>
      <c r="E6" s="15" t="s">
        <v>346</v>
      </c>
      <c r="F6" s="15" t="s">
        <v>346</v>
      </c>
      <c r="G6" s="15" t="s">
        <v>346</v>
      </c>
      <c r="H6" s="15" t="s">
        <v>346</v>
      </c>
      <c r="I6" s="15" t="s">
        <v>346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>
      <c r="A7" s="15" t="s">
        <v>345</v>
      </c>
      <c r="C7" s="15" t="s">
        <v>347</v>
      </c>
      <c r="E7" s="15" t="s">
        <v>348</v>
      </c>
      <c r="G7" s="15" t="s">
        <v>349</v>
      </c>
      <c r="I7" s="15" t="s">
        <v>62</v>
      </c>
      <c r="K7" s="15" t="s">
        <v>350</v>
      </c>
      <c r="M7" s="15" t="s">
        <v>351</v>
      </c>
      <c r="O7" s="15" t="s">
        <v>352</v>
      </c>
      <c r="Q7" s="15" t="s">
        <v>350</v>
      </c>
      <c r="S7" s="15" t="s">
        <v>344</v>
      </c>
    </row>
    <row r="8" spans="1:19" ht="22.5">
      <c r="A8" s="2" t="s">
        <v>353</v>
      </c>
      <c r="C8" s="1" t="s">
        <v>354</v>
      </c>
      <c r="E8" s="1" t="s">
        <v>355</v>
      </c>
      <c r="G8" s="1" t="s">
        <v>356</v>
      </c>
      <c r="I8" s="8">
        <v>0</v>
      </c>
      <c r="K8" s="3">
        <v>84531096</v>
      </c>
      <c r="M8" s="3">
        <v>2084367185113</v>
      </c>
      <c r="N8" s="3"/>
      <c r="O8" s="3">
        <v>1789000880000</v>
      </c>
      <c r="P8" s="3"/>
      <c r="Q8" s="3">
        <v>295450836209</v>
      </c>
      <c r="S8" s="1" t="s">
        <v>16</v>
      </c>
    </row>
    <row r="9" spans="1:19" ht="22.5">
      <c r="A9" s="2" t="s">
        <v>357</v>
      </c>
      <c r="C9" s="1" t="s">
        <v>358</v>
      </c>
      <c r="E9" s="1" t="s">
        <v>355</v>
      </c>
      <c r="G9" s="1" t="s">
        <v>359</v>
      </c>
      <c r="I9" s="8">
        <v>0</v>
      </c>
      <c r="K9" s="3">
        <v>4326239143147</v>
      </c>
      <c r="M9" s="3">
        <v>80505822973647</v>
      </c>
      <c r="N9" s="3"/>
      <c r="O9" s="3">
        <v>81280264899221</v>
      </c>
      <c r="P9" s="3"/>
      <c r="Q9" s="3">
        <v>3551797217573</v>
      </c>
      <c r="S9" s="1" t="s">
        <v>175</v>
      </c>
    </row>
    <row r="10" spans="1:19" ht="22.5">
      <c r="A10" s="2" t="s">
        <v>360</v>
      </c>
      <c r="C10" s="1" t="s">
        <v>361</v>
      </c>
      <c r="E10" s="1" t="s">
        <v>355</v>
      </c>
      <c r="G10" s="1" t="s">
        <v>362</v>
      </c>
      <c r="I10" s="8">
        <v>0</v>
      </c>
      <c r="K10" s="3">
        <v>122282960046</v>
      </c>
      <c r="M10" s="3">
        <v>8294483312903</v>
      </c>
      <c r="N10" s="3"/>
      <c r="O10" s="3">
        <v>8000000538400</v>
      </c>
      <c r="P10" s="3"/>
      <c r="Q10" s="3">
        <v>416765734549</v>
      </c>
      <c r="S10" s="1" t="s">
        <v>38</v>
      </c>
    </row>
    <row r="11" spans="1:19" ht="22.5">
      <c r="A11" s="2" t="s">
        <v>363</v>
      </c>
      <c r="C11" s="1" t="s">
        <v>364</v>
      </c>
      <c r="E11" s="1" t="s">
        <v>365</v>
      </c>
      <c r="G11" s="1" t="s">
        <v>366</v>
      </c>
      <c r="I11" s="8">
        <v>18</v>
      </c>
      <c r="K11" s="3">
        <v>2000000000000</v>
      </c>
      <c r="M11" s="3">
        <v>0</v>
      </c>
      <c r="N11" s="3"/>
      <c r="O11" s="3">
        <v>2000000000000</v>
      </c>
      <c r="P11" s="3"/>
      <c r="Q11" s="3">
        <v>0</v>
      </c>
      <c r="S11" s="1" t="s">
        <v>23</v>
      </c>
    </row>
    <row r="12" spans="1:19" ht="22.5">
      <c r="A12" s="2" t="s">
        <v>363</v>
      </c>
      <c r="C12" s="1" t="s">
        <v>367</v>
      </c>
      <c r="E12" s="1" t="s">
        <v>355</v>
      </c>
      <c r="G12" s="1" t="s">
        <v>366</v>
      </c>
      <c r="I12" s="8">
        <v>0</v>
      </c>
      <c r="K12" s="3">
        <v>266799858194</v>
      </c>
      <c r="M12" s="3">
        <v>16260523198269</v>
      </c>
      <c r="N12" s="3"/>
      <c r="O12" s="3">
        <v>16270005824000</v>
      </c>
      <c r="P12" s="3"/>
      <c r="Q12" s="3">
        <v>257317232463</v>
      </c>
      <c r="S12" s="1" t="s">
        <v>157</v>
      </c>
    </row>
    <row r="13" spans="1:19" ht="22.5">
      <c r="A13" s="2" t="s">
        <v>368</v>
      </c>
      <c r="C13" s="1" t="s">
        <v>369</v>
      </c>
      <c r="E13" s="1" t="s">
        <v>365</v>
      </c>
      <c r="G13" s="1" t="s">
        <v>370</v>
      </c>
      <c r="I13" s="8">
        <v>18</v>
      </c>
      <c r="K13" s="3">
        <v>3000000000000</v>
      </c>
      <c r="M13" s="3">
        <v>0</v>
      </c>
      <c r="N13" s="3"/>
      <c r="O13" s="3">
        <v>3000000000000</v>
      </c>
      <c r="P13" s="3"/>
      <c r="Q13" s="3">
        <v>0</v>
      </c>
      <c r="S13" s="1" t="s">
        <v>23</v>
      </c>
    </row>
    <row r="14" spans="1:19" ht="22.5">
      <c r="A14" s="2" t="s">
        <v>363</v>
      </c>
      <c r="C14" s="1" t="s">
        <v>371</v>
      </c>
      <c r="E14" s="1" t="s">
        <v>365</v>
      </c>
      <c r="G14" s="1" t="s">
        <v>372</v>
      </c>
      <c r="I14" s="8">
        <v>18</v>
      </c>
      <c r="K14" s="3">
        <v>3000000000000</v>
      </c>
      <c r="M14" s="3">
        <v>0</v>
      </c>
      <c r="N14" s="3"/>
      <c r="O14" s="3">
        <v>3000000000000</v>
      </c>
      <c r="P14" s="3"/>
      <c r="Q14" s="3">
        <v>0</v>
      </c>
      <c r="S14" s="1" t="s">
        <v>23</v>
      </c>
    </row>
    <row r="15" spans="1:19" ht="22.5">
      <c r="A15" s="2" t="s">
        <v>373</v>
      </c>
      <c r="C15" s="1" t="s">
        <v>374</v>
      </c>
      <c r="E15" s="1" t="s">
        <v>365</v>
      </c>
      <c r="G15" s="1" t="s">
        <v>375</v>
      </c>
      <c r="I15" s="8">
        <v>18</v>
      </c>
      <c r="K15" s="3">
        <v>4000000000000</v>
      </c>
      <c r="M15" s="3">
        <v>0</v>
      </c>
      <c r="N15" s="3"/>
      <c r="O15" s="3">
        <v>4000000000000</v>
      </c>
      <c r="P15" s="3"/>
      <c r="Q15" s="3">
        <v>0</v>
      </c>
      <c r="S15" s="1" t="s">
        <v>23</v>
      </c>
    </row>
    <row r="16" spans="1:19" ht="22.5">
      <c r="A16" s="2" t="s">
        <v>376</v>
      </c>
      <c r="C16" s="1" t="s">
        <v>377</v>
      </c>
      <c r="E16" s="1" t="s">
        <v>365</v>
      </c>
      <c r="G16" s="1" t="s">
        <v>378</v>
      </c>
      <c r="I16" s="8" t="s">
        <v>549</v>
      </c>
      <c r="K16" s="3">
        <v>4000000000000</v>
      </c>
      <c r="M16" s="3">
        <v>0</v>
      </c>
      <c r="N16" s="3"/>
      <c r="O16" s="3">
        <v>4000000000000</v>
      </c>
      <c r="P16" s="3"/>
      <c r="Q16" s="3">
        <v>0</v>
      </c>
      <c r="S16" s="1" t="s">
        <v>23</v>
      </c>
    </row>
    <row r="17" spans="1:19" ht="22.5">
      <c r="A17" s="2" t="s">
        <v>360</v>
      </c>
      <c r="C17" s="1" t="s">
        <v>379</v>
      </c>
      <c r="E17" s="1" t="s">
        <v>380</v>
      </c>
      <c r="G17" s="1" t="s">
        <v>381</v>
      </c>
      <c r="I17" s="8">
        <v>0</v>
      </c>
      <c r="K17" s="3">
        <v>330000</v>
      </c>
      <c r="M17" s="3">
        <v>0</v>
      </c>
      <c r="N17" s="3"/>
      <c r="O17" s="3">
        <v>0</v>
      </c>
      <c r="P17" s="3"/>
      <c r="Q17" s="3">
        <v>330000</v>
      </c>
      <c r="S17" s="1" t="s">
        <v>23</v>
      </c>
    </row>
    <row r="18" spans="1:19" ht="22.5">
      <c r="A18" s="2" t="s">
        <v>360</v>
      </c>
      <c r="C18" s="1" t="s">
        <v>382</v>
      </c>
      <c r="E18" s="1" t="s">
        <v>365</v>
      </c>
      <c r="G18" s="1" t="s">
        <v>383</v>
      </c>
      <c r="I18" s="8" t="s">
        <v>549</v>
      </c>
      <c r="K18" s="3">
        <v>10000000000000</v>
      </c>
      <c r="M18" s="3">
        <v>0</v>
      </c>
      <c r="N18" s="3"/>
      <c r="O18" s="3">
        <v>0</v>
      </c>
      <c r="P18" s="3"/>
      <c r="Q18" s="3">
        <v>10000000000000</v>
      </c>
      <c r="S18" s="1" t="s">
        <v>384</v>
      </c>
    </row>
    <row r="19" spans="1:19" ht="22.5">
      <c r="A19" s="2" t="s">
        <v>385</v>
      </c>
      <c r="C19" s="1" t="s">
        <v>386</v>
      </c>
      <c r="E19" s="1" t="s">
        <v>365</v>
      </c>
      <c r="G19" s="1" t="s">
        <v>383</v>
      </c>
      <c r="I19" s="8" t="s">
        <v>549</v>
      </c>
      <c r="K19" s="3">
        <v>5300000000000</v>
      </c>
      <c r="M19" s="3">
        <v>0</v>
      </c>
      <c r="N19" s="3"/>
      <c r="O19" s="3">
        <v>1400000000000</v>
      </c>
      <c r="P19" s="3"/>
      <c r="Q19" s="3">
        <v>3900000000000</v>
      </c>
      <c r="S19" s="1" t="s">
        <v>387</v>
      </c>
    </row>
    <row r="20" spans="1:19" ht="22.5">
      <c r="A20" s="2" t="s">
        <v>388</v>
      </c>
      <c r="C20" s="1" t="s">
        <v>389</v>
      </c>
      <c r="E20" s="1" t="s">
        <v>355</v>
      </c>
      <c r="G20" s="1" t="s">
        <v>390</v>
      </c>
      <c r="I20" s="8">
        <v>0</v>
      </c>
      <c r="K20" s="3">
        <v>137061612524</v>
      </c>
      <c r="M20" s="3">
        <v>8441000653380</v>
      </c>
      <c r="N20" s="3"/>
      <c r="O20" s="3">
        <v>8000000588400</v>
      </c>
      <c r="P20" s="3"/>
      <c r="Q20" s="3">
        <v>578061677504</v>
      </c>
      <c r="S20" s="1" t="s">
        <v>391</v>
      </c>
    </row>
    <row r="21" spans="1:19" ht="22.5">
      <c r="A21" s="2" t="s">
        <v>385</v>
      </c>
      <c r="C21" s="1" t="s">
        <v>392</v>
      </c>
      <c r="E21" s="1" t="s">
        <v>365</v>
      </c>
      <c r="G21" s="1" t="s">
        <v>393</v>
      </c>
      <c r="I21" s="8" t="s">
        <v>549</v>
      </c>
      <c r="K21" s="3">
        <v>4000000000000</v>
      </c>
      <c r="M21" s="3">
        <v>0</v>
      </c>
      <c r="N21" s="3"/>
      <c r="O21" s="3">
        <v>0</v>
      </c>
      <c r="P21" s="3"/>
      <c r="Q21" s="3">
        <v>4000000000000</v>
      </c>
      <c r="S21" s="1" t="s">
        <v>191</v>
      </c>
    </row>
    <row r="22" spans="1:19" ht="22.5">
      <c r="A22" s="2" t="s">
        <v>385</v>
      </c>
      <c r="C22" s="1" t="s">
        <v>394</v>
      </c>
      <c r="E22" s="1" t="s">
        <v>365</v>
      </c>
      <c r="G22" s="1" t="s">
        <v>395</v>
      </c>
      <c r="I22" s="8" t="s">
        <v>549</v>
      </c>
      <c r="K22" s="3">
        <v>5000000000000</v>
      </c>
      <c r="M22" s="3">
        <v>0</v>
      </c>
      <c r="N22" s="3"/>
      <c r="O22" s="3">
        <v>0</v>
      </c>
      <c r="P22" s="3"/>
      <c r="Q22" s="3">
        <v>5000000000000</v>
      </c>
      <c r="S22" s="1" t="s">
        <v>396</v>
      </c>
    </row>
    <row r="23" spans="1:19" ht="22.5">
      <c r="A23" s="2" t="s">
        <v>385</v>
      </c>
      <c r="C23" s="1" t="s">
        <v>397</v>
      </c>
      <c r="E23" s="1" t="s">
        <v>365</v>
      </c>
      <c r="G23" s="1" t="s">
        <v>398</v>
      </c>
      <c r="I23" s="8" t="s">
        <v>549</v>
      </c>
      <c r="K23" s="3">
        <v>5000000000000</v>
      </c>
      <c r="M23" s="3">
        <v>0</v>
      </c>
      <c r="N23" s="3"/>
      <c r="O23" s="3">
        <v>0</v>
      </c>
      <c r="P23" s="3"/>
      <c r="Q23" s="3">
        <v>5000000000000</v>
      </c>
      <c r="S23" s="1" t="s">
        <v>396</v>
      </c>
    </row>
    <row r="24" spans="1:19" ht="22.5">
      <c r="A24" s="2" t="s">
        <v>399</v>
      </c>
      <c r="C24" s="1" t="s">
        <v>400</v>
      </c>
      <c r="E24" s="1" t="s">
        <v>365</v>
      </c>
      <c r="G24" s="1" t="s">
        <v>401</v>
      </c>
      <c r="I24" s="8" t="s">
        <v>549</v>
      </c>
      <c r="K24" s="3">
        <v>7000000000000</v>
      </c>
      <c r="M24" s="3">
        <v>0</v>
      </c>
      <c r="N24" s="3"/>
      <c r="O24" s="3">
        <v>7000000000000</v>
      </c>
      <c r="P24" s="3"/>
      <c r="Q24" s="3">
        <v>0</v>
      </c>
      <c r="S24" s="1" t="s">
        <v>23</v>
      </c>
    </row>
    <row r="25" spans="1:19" ht="22.5">
      <c r="A25" s="2" t="s">
        <v>399</v>
      </c>
      <c r="C25" s="1" t="s">
        <v>402</v>
      </c>
      <c r="E25" s="1" t="s">
        <v>365</v>
      </c>
      <c r="G25" s="1" t="s">
        <v>401</v>
      </c>
      <c r="I25" s="8" t="s">
        <v>549</v>
      </c>
      <c r="K25" s="3">
        <v>3000000000000</v>
      </c>
      <c r="M25" s="3">
        <v>0</v>
      </c>
      <c r="N25" s="3"/>
      <c r="O25" s="3">
        <v>3000000000000</v>
      </c>
      <c r="P25" s="3"/>
      <c r="Q25" s="3">
        <v>0</v>
      </c>
      <c r="S25" s="1" t="s">
        <v>23</v>
      </c>
    </row>
    <row r="26" spans="1:19" ht="22.5">
      <c r="A26" s="2" t="s">
        <v>399</v>
      </c>
      <c r="C26" s="1" t="s">
        <v>403</v>
      </c>
      <c r="E26" s="1" t="s">
        <v>365</v>
      </c>
      <c r="G26" s="1" t="s">
        <v>401</v>
      </c>
      <c r="I26" s="8" t="s">
        <v>549</v>
      </c>
      <c r="K26" s="3">
        <v>5000000000000</v>
      </c>
      <c r="M26" s="3">
        <v>0</v>
      </c>
      <c r="N26" s="3"/>
      <c r="O26" s="3">
        <v>5000000000000</v>
      </c>
      <c r="P26" s="3"/>
      <c r="Q26" s="3">
        <v>0</v>
      </c>
      <c r="S26" s="1" t="s">
        <v>23</v>
      </c>
    </row>
    <row r="27" spans="1:19" ht="22.5">
      <c r="A27" s="2" t="s">
        <v>404</v>
      </c>
      <c r="C27" s="1" t="s">
        <v>405</v>
      </c>
      <c r="E27" s="1" t="s">
        <v>355</v>
      </c>
      <c r="G27" s="1" t="s">
        <v>406</v>
      </c>
      <c r="I27" s="8">
        <v>0</v>
      </c>
      <c r="K27" s="3">
        <v>2958283108</v>
      </c>
      <c r="M27" s="3">
        <v>69520547945</v>
      </c>
      <c r="N27" s="3"/>
      <c r="O27" s="3">
        <v>504000</v>
      </c>
      <c r="P27" s="3"/>
      <c r="Q27" s="3">
        <v>72478327053</v>
      </c>
      <c r="S27" s="1" t="s">
        <v>294</v>
      </c>
    </row>
    <row r="28" spans="1:19" ht="22.5">
      <c r="A28" s="2" t="s">
        <v>385</v>
      </c>
      <c r="C28" s="1" t="s">
        <v>407</v>
      </c>
      <c r="E28" s="1" t="s">
        <v>365</v>
      </c>
      <c r="G28" s="1" t="s">
        <v>408</v>
      </c>
      <c r="I28" s="8" t="s">
        <v>549</v>
      </c>
      <c r="K28" s="3">
        <v>3000000000000</v>
      </c>
      <c r="M28" s="3">
        <v>0</v>
      </c>
      <c r="N28" s="3"/>
      <c r="O28" s="3">
        <v>0</v>
      </c>
      <c r="P28" s="3"/>
      <c r="Q28" s="3">
        <v>3000000000000</v>
      </c>
      <c r="S28" s="1" t="s">
        <v>409</v>
      </c>
    </row>
    <row r="29" spans="1:19" ht="22.5">
      <c r="A29" s="2" t="s">
        <v>410</v>
      </c>
      <c r="C29" s="1" t="s">
        <v>411</v>
      </c>
      <c r="E29" s="1" t="s">
        <v>365</v>
      </c>
      <c r="G29" s="1" t="s">
        <v>408</v>
      </c>
      <c r="I29" s="8" t="s">
        <v>549</v>
      </c>
      <c r="K29" s="3">
        <v>2000000000000</v>
      </c>
      <c r="M29" s="3">
        <v>0</v>
      </c>
      <c r="N29" s="3"/>
      <c r="O29" s="3">
        <v>0</v>
      </c>
      <c r="P29" s="3"/>
      <c r="Q29" s="3">
        <v>2000000000000</v>
      </c>
      <c r="S29" s="1" t="s">
        <v>164</v>
      </c>
    </row>
    <row r="30" spans="1:19" ht="22.5">
      <c r="A30" s="2" t="s">
        <v>404</v>
      </c>
      <c r="C30" s="1" t="s">
        <v>412</v>
      </c>
      <c r="E30" s="1" t="s">
        <v>365</v>
      </c>
      <c r="G30" s="1" t="s">
        <v>229</v>
      </c>
      <c r="I30" s="8" t="s">
        <v>549</v>
      </c>
      <c r="K30" s="3">
        <v>5000000000000</v>
      </c>
      <c r="M30" s="3">
        <v>0</v>
      </c>
      <c r="N30" s="3"/>
      <c r="O30" s="3">
        <v>0</v>
      </c>
      <c r="P30" s="3"/>
      <c r="Q30" s="3">
        <v>5000000000000</v>
      </c>
      <c r="S30" s="1" t="s">
        <v>396</v>
      </c>
    </row>
    <row r="31" spans="1:19" ht="22.5">
      <c r="A31" s="2" t="s">
        <v>388</v>
      </c>
      <c r="C31" s="1" t="s">
        <v>413</v>
      </c>
      <c r="E31" s="1" t="s">
        <v>365</v>
      </c>
      <c r="G31" s="1" t="s">
        <v>414</v>
      </c>
      <c r="I31" s="8" t="s">
        <v>549</v>
      </c>
      <c r="K31" s="3">
        <v>18000000000000</v>
      </c>
      <c r="M31" s="3">
        <v>0</v>
      </c>
      <c r="N31" s="3"/>
      <c r="O31" s="3">
        <v>0</v>
      </c>
      <c r="P31" s="3"/>
      <c r="Q31" s="3">
        <v>18000000000000</v>
      </c>
      <c r="S31" s="1" t="s">
        <v>415</v>
      </c>
    </row>
    <row r="32" spans="1:19" ht="22.5">
      <c r="A32" s="2" t="s">
        <v>404</v>
      </c>
      <c r="C32" s="1" t="s">
        <v>416</v>
      </c>
      <c r="E32" s="1" t="s">
        <v>365</v>
      </c>
      <c r="G32" s="1" t="s">
        <v>417</v>
      </c>
      <c r="I32" s="8" t="s">
        <v>549</v>
      </c>
      <c r="K32" s="3">
        <v>2500000000000</v>
      </c>
      <c r="M32" s="3">
        <v>0</v>
      </c>
      <c r="N32" s="3"/>
      <c r="O32" s="3">
        <v>0</v>
      </c>
      <c r="P32" s="3"/>
      <c r="Q32" s="3">
        <v>2500000000000</v>
      </c>
      <c r="S32" s="1" t="s">
        <v>254</v>
      </c>
    </row>
    <row r="33" spans="1:19" ht="22.5">
      <c r="A33" s="2" t="s">
        <v>418</v>
      </c>
      <c r="C33" s="1" t="s">
        <v>419</v>
      </c>
      <c r="E33" s="1" t="s">
        <v>365</v>
      </c>
      <c r="G33" s="1" t="s">
        <v>417</v>
      </c>
      <c r="I33" s="8" t="s">
        <v>549</v>
      </c>
      <c r="K33" s="3">
        <v>2500000000000</v>
      </c>
      <c r="M33" s="3">
        <v>0</v>
      </c>
      <c r="N33" s="3"/>
      <c r="O33" s="3">
        <v>0</v>
      </c>
      <c r="P33" s="3"/>
      <c r="Q33" s="3">
        <v>2500000000000</v>
      </c>
      <c r="S33" s="1" t="s">
        <v>254</v>
      </c>
    </row>
    <row r="34" spans="1:19" ht="22.5">
      <c r="A34" s="2" t="s">
        <v>388</v>
      </c>
      <c r="C34" s="1" t="s">
        <v>420</v>
      </c>
      <c r="E34" s="1" t="s">
        <v>365</v>
      </c>
      <c r="G34" s="1" t="s">
        <v>4</v>
      </c>
      <c r="I34" s="8" t="s">
        <v>549</v>
      </c>
      <c r="K34" s="3">
        <v>4000000000000</v>
      </c>
      <c r="M34" s="3">
        <v>0</v>
      </c>
      <c r="N34" s="3"/>
      <c r="O34" s="3">
        <v>0</v>
      </c>
      <c r="P34" s="3"/>
      <c r="Q34" s="3">
        <v>4000000000000</v>
      </c>
      <c r="S34" s="1" t="s">
        <v>191</v>
      </c>
    </row>
    <row r="35" spans="1:19" ht="22.5">
      <c r="A35" s="2" t="s">
        <v>404</v>
      </c>
      <c r="C35" s="1" t="s">
        <v>421</v>
      </c>
      <c r="E35" s="1" t="s">
        <v>365</v>
      </c>
      <c r="G35" s="1" t="s">
        <v>4</v>
      </c>
      <c r="I35" s="8" t="s">
        <v>549</v>
      </c>
      <c r="K35" s="3">
        <v>2000000000000</v>
      </c>
      <c r="M35" s="3">
        <v>0</v>
      </c>
      <c r="N35" s="3"/>
      <c r="O35" s="3">
        <v>0</v>
      </c>
      <c r="P35" s="3"/>
      <c r="Q35" s="3">
        <v>2000000000000</v>
      </c>
      <c r="S35" s="1" t="s">
        <v>164</v>
      </c>
    </row>
    <row r="36" spans="1:19" ht="22.5">
      <c r="A36" s="2" t="s">
        <v>360</v>
      </c>
      <c r="C36" s="1" t="s">
        <v>422</v>
      </c>
      <c r="E36" s="1" t="s">
        <v>365</v>
      </c>
      <c r="G36" s="1" t="s">
        <v>4</v>
      </c>
      <c r="I36" s="8" t="s">
        <v>549</v>
      </c>
      <c r="K36" s="3">
        <v>11500000000000</v>
      </c>
      <c r="M36" s="3">
        <v>0</v>
      </c>
      <c r="N36" s="3"/>
      <c r="O36" s="3">
        <v>0</v>
      </c>
      <c r="P36" s="3"/>
      <c r="Q36" s="3">
        <v>11500000000000</v>
      </c>
      <c r="S36" s="1" t="s">
        <v>423</v>
      </c>
    </row>
    <row r="37" spans="1:19" ht="22.5">
      <c r="A37" s="2" t="s">
        <v>363</v>
      </c>
      <c r="C37" s="1" t="s">
        <v>424</v>
      </c>
      <c r="E37" s="1" t="s">
        <v>365</v>
      </c>
      <c r="G37" s="1" t="s">
        <v>425</v>
      </c>
      <c r="I37" s="8" t="s">
        <v>549</v>
      </c>
      <c r="K37" s="3">
        <v>0</v>
      </c>
      <c r="M37" s="3">
        <v>2000000000000</v>
      </c>
      <c r="N37" s="3"/>
      <c r="O37" s="3">
        <v>0</v>
      </c>
      <c r="P37" s="3"/>
      <c r="Q37" s="3">
        <v>2000000000000</v>
      </c>
      <c r="S37" s="1" t="s">
        <v>164</v>
      </c>
    </row>
    <row r="38" spans="1:19" ht="22.5">
      <c r="A38" s="2" t="s">
        <v>360</v>
      </c>
      <c r="C38" s="1" t="s">
        <v>426</v>
      </c>
      <c r="E38" s="1" t="s">
        <v>365</v>
      </c>
      <c r="G38" s="1" t="s">
        <v>427</v>
      </c>
      <c r="I38" s="8" t="s">
        <v>549</v>
      </c>
      <c r="K38" s="3">
        <v>0</v>
      </c>
      <c r="M38" s="3">
        <v>3000000000000</v>
      </c>
      <c r="N38" s="3"/>
      <c r="O38" s="3">
        <v>0</v>
      </c>
      <c r="P38" s="3"/>
      <c r="Q38" s="3">
        <v>3000000000000</v>
      </c>
      <c r="S38" s="1" t="s">
        <v>409</v>
      </c>
    </row>
    <row r="39" spans="1:19" ht="22.5">
      <c r="A39" s="2" t="s">
        <v>388</v>
      </c>
      <c r="C39" s="1" t="s">
        <v>428</v>
      </c>
      <c r="E39" s="1" t="s">
        <v>365</v>
      </c>
      <c r="G39" s="1" t="s">
        <v>427</v>
      </c>
      <c r="I39" s="8" t="s">
        <v>549</v>
      </c>
      <c r="K39" s="3">
        <v>0</v>
      </c>
      <c r="M39" s="3">
        <v>3000000000000</v>
      </c>
      <c r="N39" s="3"/>
      <c r="O39" s="3">
        <v>0</v>
      </c>
      <c r="P39" s="3"/>
      <c r="Q39" s="3">
        <v>3000000000000</v>
      </c>
      <c r="S39" s="1" t="s">
        <v>409</v>
      </c>
    </row>
    <row r="40" spans="1:19" ht="22.5">
      <c r="A40" s="2" t="s">
        <v>368</v>
      </c>
      <c r="C40" s="1" t="s">
        <v>429</v>
      </c>
      <c r="E40" s="1" t="s">
        <v>365</v>
      </c>
      <c r="G40" s="1" t="s">
        <v>430</v>
      </c>
      <c r="I40" s="8" t="s">
        <v>549</v>
      </c>
      <c r="K40" s="3">
        <v>0</v>
      </c>
      <c r="M40" s="3">
        <v>3000000000000</v>
      </c>
      <c r="N40" s="3"/>
      <c r="O40" s="3">
        <v>0</v>
      </c>
      <c r="P40" s="3"/>
      <c r="Q40" s="3">
        <v>3000000000000</v>
      </c>
      <c r="S40" s="1" t="s">
        <v>409</v>
      </c>
    </row>
    <row r="41" spans="1:19" ht="22.5">
      <c r="A41" s="2" t="s">
        <v>363</v>
      </c>
      <c r="C41" s="1" t="s">
        <v>431</v>
      </c>
      <c r="E41" s="1" t="s">
        <v>365</v>
      </c>
      <c r="G41" s="1" t="s">
        <v>432</v>
      </c>
      <c r="I41" s="8" t="s">
        <v>549</v>
      </c>
      <c r="K41" s="3">
        <v>0</v>
      </c>
      <c r="M41" s="3">
        <v>3000000000000</v>
      </c>
      <c r="N41" s="3"/>
      <c r="O41" s="3">
        <v>0</v>
      </c>
      <c r="P41" s="3"/>
      <c r="Q41" s="3">
        <v>3000000000000</v>
      </c>
      <c r="S41" s="1" t="s">
        <v>409</v>
      </c>
    </row>
    <row r="42" spans="1:19" ht="22.5">
      <c r="A42" s="2" t="s">
        <v>373</v>
      </c>
      <c r="C42" s="1" t="s">
        <v>433</v>
      </c>
      <c r="E42" s="1" t="s">
        <v>365</v>
      </c>
      <c r="G42" s="1" t="s">
        <v>434</v>
      </c>
      <c r="I42" s="8" t="s">
        <v>549</v>
      </c>
      <c r="K42" s="3">
        <v>0</v>
      </c>
      <c r="M42" s="3">
        <v>4000000000000</v>
      </c>
      <c r="N42" s="3"/>
      <c r="O42" s="3">
        <v>0</v>
      </c>
      <c r="P42" s="3"/>
      <c r="Q42" s="3">
        <v>4000000000000</v>
      </c>
      <c r="S42" s="1" t="s">
        <v>191</v>
      </c>
    </row>
    <row r="43" spans="1:19" ht="22.5">
      <c r="A43" s="2" t="s">
        <v>376</v>
      </c>
      <c r="C43" s="1" t="s">
        <v>435</v>
      </c>
      <c r="E43" s="1" t="s">
        <v>365</v>
      </c>
      <c r="G43" s="1" t="s">
        <v>436</v>
      </c>
      <c r="I43" s="8" t="s">
        <v>549</v>
      </c>
      <c r="K43" s="3">
        <v>0</v>
      </c>
      <c r="M43" s="3">
        <v>4000000000000</v>
      </c>
      <c r="N43" s="3"/>
      <c r="O43" s="3">
        <v>0</v>
      </c>
      <c r="P43" s="3"/>
      <c r="Q43" s="3">
        <v>4000000000000</v>
      </c>
      <c r="S43" s="1" t="s">
        <v>191</v>
      </c>
    </row>
    <row r="44" spans="1:19" ht="22.5">
      <c r="A44" s="2" t="s">
        <v>437</v>
      </c>
      <c r="C44" s="1" t="s">
        <v>438</v>
      </c>
      <c r="E44" s="1" t="s">
        <v>355</v>
      </c>
      <c r="G44" s="1" t="s">
        <v>439</v>
      </c>
      <c r="I44" s="8">
        <v>0</v>
      </c>
      <c r="K44" s="3">
        <v>0</v>
      </c>
      <c r="M44" s="3">
        <v>3000000110000</v>
      </c>
      <c r="N44" s="3"/>
      <c r="O44" s="3">
        <v>3000000010000</v>
      </c>
      <c r="P44" s="3"/>
      <c r="Q44" s="3">
        <v>100000</v>
      </c>
      <c r="S44" s="1" t="s">
        <v>23</v>
      </c>
    </row>
    <row r="45" spans="1:19" ht="22.5">
      <c r="A45" s="2" t="s">
        <v>399</v>
      </c>
      <c r="C45" s="1" t="s">
        <v>440</v>
      </c>
      <c r="E45" s="1" t="s">
        <v>365</v>
      </c>
      <c r="G45" s="1" t="s">
        <v>441</v>
      </c>
      <c r="I45" s="8" t="s">
        <v>549</v>
      </c>
      <c r="K45" s="3">
        <v>0</v>
      </c>
      <c r="M45" s="3">
        <v>12000000000000</v>
      </c>
      <c r="N45" s="3"/>
      <c r="O45" s="3">
        <v>1000000000000</v>
      </c>
      <c r="P45" s="3"/>
      <c r="Q45" s="3">
        <v>11000000000000</v>
      </c>
      <c r="S45" s="1" t="s">
        <v>442</v>
      </c>
    </row>
    <row r="46" spans="1:19" ht="22.5">
      <c r="A46" s="2" t="s">
        <v>437</v>
      </c>
      <c r="C46" s="1" t="s">
        <v>443</v>
      </c>
      <c r="E46" s="1" t="s">
        <v>365</v>
      </c>
      <c r="G46" s="1" t="s">
        <v>441</v>
      </c>
      <c r="I46" s="8" t="s">
        <v>549</v>
      </c>
      <c r="K46" s="3">
        <v>0</v>
      </c>
      <c r="M46" s="3">
        <v>3000000000000</v>
      </c>
      <c r="N46" s="3"/>
      <c r="O46" s="3">
        <v>0</v>
      </c>
      <c r="P46" s="3"/>
      <c r="Q46" s="3">
        <v>3000000000000</v>
      </c>
      <c r="S46" s="1" t="s">
        <v>409</v>
      </c>
    </row>
    <row r="47" spans="1:19" ht="22.5">
      <c r="A47" s="2" t="s">
        <v>360</v>
      </c>
      <c r="C47" s="1" t="s">
        <v>444</v>
      </c>
      <c r="E47" s="1" t="s">
        <v>365</v>
      </c>
      <c r="G47" s="1" t="s">
        <v>445</v>
      </c>
      <c r="I47" s="8" t="s">
        <v>549</v>
      </c>
      <c r="K47" s="3">
        <v>0</v>
      </c>
      <c r="M47" s="3">
        <v>5000000000000</v>
      </c>
      <c r="N47" s="3"/>
      <c r="O47" s="3">
        <v>0</v>
      </c>
      <c r="P47" s="3"/>
      <c r="Q47" s="3">
        <v>5000000000000</v>
      </c>
      <c r="S47" s="1" t="s">
        <v>396</v>
      </c>
    </row>
    <row r="48" spans="1:19" ht="22.5">
      <c r="A48" s="2" t="s">
        <v>388</v>
      </c>
      <c r="C48" s="1" t="s">
        <v>446</v>
      </c>
      <c r="E48" s="1" t="s">
        <v>365</v>
      </c>
      <c r="G48" s="1" t="s">
        <v>445</v>
      </c>
      <c r="I48" s="8" t="s">
        <v>549</v>
      </c>
      <c r="K48" s="3">
        <v>0</v>
      </c>
      <c r="M48" s="3">
        <v>5000000000000</v>
      </c>
      <c r="N48" s="3"/>
      <c r="O48" s="3">
        <v>0</v>
      </c>
      <c r="P48" s="3"/>
      <c r="Q48" s="3">
        <v>5000000000000</v>
      </c>
      <c r="S48" s="1" t="s">
        <v>396</v>
      </c>
    </row>
    <row r="49" spans="1:19" ht="22.5">
      <c r="A49" s="2" t="s">
        <v>399</v>
      </c>
      <c r="C49" s="1" t="s">
        <v>447</v>
      </c>
      <c r="E49" s="1" t="s">
        <v>365</v>
      </c>
      <c r="G49" s="1" t="s">
        <v>448</v>
      </c>
      <c r="I49" s="8" t="s">
        <v>549</v>
      </c>
      <c r="K49" s="3">
        <v>0</v>
      </c>
      <c r="M49" s="3">
        <v>6000000000000</v>
      </c>
      <c r="N49" s="3"/>
      <c r="O49" s="3">
        <v>0</v>
      </c>
      <c r="P49" s="3"/>
      <c r="Q49" s="3">
        <v>6000000000000</v>
      </c>
      <c r="S49" s="1" t="s">
        <v>449</v>
      </c>
    </row>
    <row r="50" spans="1:19">
      <c r="A50" s="1" t="s">
        <v>47</v>
      </c>
      <c r="C50" s="1" t="s">
        <v>47</v>
      </c>
      <c r="E50" s="1" t="s">
        <v>47</v>
      </c>
      <c r="G50" s="1" t="s">
        <v>47</v>
      </c>
      <c r="I50" s="1" t="s">
        <v>47</v>
      </c>
      <c r="K50" s="4">
        <f>SUM(K8:K49)</f>
        <v>115655426718115</v>
      </c>
      <c r="M50" s="4">
        <f>SUM(M8:M49)</f>
        <v>171655717981257</v>
      </c>
      <c r="O50" s="4">
        <f>SUM(O8:O49)</f>
        <v>151739273244021</v>
      </c>
      <c r="Q50" s="4">
        <f>SUM(Q8:Q49)</f>
        <v>135571871455351</v>
      </c>
      <c r="S50" s="5" t="s">
        <v>450</v>
      </c>
    </row>
    <row r="51" spans="1:19" ht="22.5" thickTop="1"/>
    <row r="52" spans="1:19">
      <c r="S52" s="3"/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ignoredErrors>
    <ignoredError sqref="C8:C49 I16 I18:I4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T12" sqref="T12"/>
    </sheetView>
  </sheetViews>
  <sheetFormatPr defaultRowHeight="21.75"/>
  <cols>
    <col min="1" max="1" width="28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</row>
    <row r="3" spans="1:7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</row>
    <row r="4" spans="1: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</row>
    <row r="6" spans="1:7" ht="22.5">
      <c r="A6" s="15" t="s">
        <v>455</v>
      </c>
      <c r="C6" s="15" t="s">
        <v>350</v>
      </c>
      <c r="E6" s="15" t="s">
        <v>514</v>
      </c>
      <c r="G6" s="15" t="s">
        <v>13</v>
      </c>
    </row>
    <row r="7" spans="1:7" ht="22.5">
      <c r="A7" s="2" t="s">
        <v>543</v>
      </c>
      <c r="C7" s="3">
        <f>'سرمایه‌گذاری در سهام'!I41</f>
        <v>1024171492040</v>
      </c>
      <c r="E7" s="6">
        <f>C7/$C$11</f>
        <v>0.13166880802688563</v>
      </c>
      <c r="G7" s="6">
        <v>2.5419194659086746E-3</v>
      </c>
    </row>
    <row r="8" spans="1:7" ht="22.5">
      <c r="A8" s="2" t="s">
        <v>544</v>
      </c>
      <c r="C8" s="3">
        <f>'سرمایه‌گذاری در اوراق بهادار'!I107</f>
        <v>4128000275752</v>
      </c>
      <c r="E8" s="6">
        <f t="shared" ref="E8:E10" si="0">C8/$C$11</f>
        <v>0.5307010398817984</v>
      </c>
      <c r="G8" s="6">
        <v>1.0245397707086899E-2</v>
      </c>
    </row>
    <row r="9" spans="1:7" ht="22.5">
      <c r="A9" s="2" t="s">
        <v>545</v>
      </c>
      <c r="C9" s="3">
        <f>'درآمد سپرده بانکی'!E67</f>
        <v>2626219389443</v>
      </c>
      <c r="E9" s="6">
        <f t="shared" si="0"/>
        <v>0.33763015209131592</v>
      </c>
      <c r="G9" s="6">
        <v>6.5180863162623871E-3</v>
      </c>
    </row>
    <row r="10" spans="1:7" ht="22.5">
      <c r="A10" s="2" t="s">
        <v>541</v>
      </c>
      <c r="C10" s="3">
        <f>'سایر درآمدها'!C10</f>
        <v>208573</v>
      </c>
      <c r="E10" s="6">
        <f t="shared" si="0"/>
        <v>2.6814413904345467E-8</v>
      </c>
      <c r="G10" s="6">
        <v>5.1766307975135811E-10</v>
      </c>
    </row>
    <row r="11" spans="1:7">
      <c r="A11" s="1" t="s">
        <v>47</v>
      </c>
      <c r="C11" s="4">
        <f>SUM(C7:C9)</f>
        <v>7778391157235</v>
      </c>
      <c r="E11" s="7">
        <f>SUM(E7:E10)</f>
        <v>1.0000000268144138</v>
      </c>
      <c r="G11" s="7">
        <f>SUM(G7:G10)</f>
        <v>1.9305404006921038E-2</v>
      </c>
    </row>
    <row r="12" spans="1:7" ht="22.5" thickTop="1"/>
    <row r="13" spans="1:7">
      <c r="C13" s="3"/>
    </row>
    <row r="14" spans="1:7">
      <c r="G14" s="3"/>
    </row>
    <row r="15" spans="1:7">
      <c r="C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0"/>
  <sheetViews>
    <sheetView rightToLeft="1" topLeftCell="A12" workbookViewId="0">
      <selection activeCell="Q9" sqref="Q9:Q91"/>
    </sheetView>
  </sheetViews>
  <sheetFormatPr defaultRowHeight="21.75"/>
  <cols>
    <col min="1" max="1" width="55.42578125" style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23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  <c r="R3" s="16" t="s">
        <v>451</v>
      </c>
      <c r="S3" s="16" t="s">
        <v>451</v>
      </c>
    </row>
    <row r="4" spans="1:19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2.5">
      <c r="A6" s="15" t="s">
        <v>452</v>
      </c>
      <c r="B6" s="15" t="s">
        <v>452</v>
      </c>
      <c r="C6" s="15" t="s">
        <v>452</v>
      </c>
      <c r="D6" s="15" t="s">
        <v>452</v>
      </c>
      <c r="E6" s="15" t="s">
        <v>452</v>
      </c>
      <c r="F6" s="15" t="s">
        <v>452</v>
      </c>
      <c r="G6" s="15" t="s">
        <v>452</v>
      </c>
      <c r="I6" s="15" t="s">
        <v>453</v>
      </c>
      <c r="J6" s="15" t="s">
        <v>453</v>
      </c>
      <c r="K6" s="15" t="s">
        <v>453</v>
      </c>
      <c r="L6" s="15" t="s">
        <v>453</v>
      </c>
      <c r="M6" s="15" t="s">
        <v>453</v>
      </c>
      <c r="O6" s="15" t="s">
        <v>454</v>
      </c>
      <c r="P6" s="15" t="s">
        <v>454</v>
      </c>
      <c r="Q6" s="15" t="s">
        <v>454</v>
      </c>
      <c r="R6" s="15" t="s">
        <v>454</v>
      </c>
      <c r="S6" s="15" t="s">
        <v>454</v>
      </c>
    </row>
    <row r="7" spans="1:19" ht="22.5">
      <c r="A7" s="15" t="s">
        <v>455</v>
      </c>
      <c r="C7" s="15" t="s">
        <v>456</v>
      </c>
      <c r="E7" s="15" t="s">
        <v>61</v>
      </c>
      <c r="G7" s="15" t="s">
        <v>62</v>
      </c>
      <c r="I7" s="15" t="s">
        <v>457</v>
      </c>
      <c r="K7" s="15" t="s">
        <v>458</v>
      </c>
      <c r="M7" s="15" t="s">
        <v>459</v>
      </c>
      <c r="O7" s="15" t="s">
        <v>457</v>
      </c>
      <c r="Q7" s="15" t="s">
        <v>458</v>
      </c>
      <c r="S7" s="15" t="s">
        <v>459</v>
      </c>
    </row>
    <row r="8" spans="1:19" ht="22.5">
      <c r="A8" s="2" t="s">
        <v>228</v>
      </c>
      <c r="C8" s="1" t="s">
        <v>47</v>
      </c>
      <c r="E8" s="1" t="s">
        <v>230</v>
      </c>
      <c r="G8" s="3">
        <v>23</v>
      </c>
      <c r="I8" s="3">
        <v>35585099342</v>
      </c>
      <c r="K8" s="3">
        <v>0</v>
      </c>
      <c r="M8" s="3">
        <v>35585099342</v>
      </c>
      <c r="O8" s="3">
        <v>49910372330</v>
      </c>
      <c r="Q8" s="1">
        <v>0</v>
      </c>
      <c r="S8" s="3">
        <v>49910372330</v>
      </c>
    </row>
    <row r="9" spans="1:19" ht="22.5">
      <c r="A9" s="2" t="s">
        <v>235</v>
      </c>
      <c r="C9" s="1" t="s">
        <v>47</v>
      </c>
      <c r="E9" s="1" t="s">
        <v>237</v>
      </c>
      <c r="G9" s="3">
        <v>23</v>
      </c>
      <c r="I9" s="3">
        <v>36821185416</v>
      </c>
      <c r="K9" s="3">
        <v>0</v>
      </c>
      <c r="M9" s="3">
        <v>36821185416</v>
      </c>
      <c r="O9" s="3">
        <v>121613006214</v>
      </c>
      <c r="Q9" s="1">
        <v>0</v>
      </c>
      <c r="S9" s="3">
        <v>121613006214</v>
      </c>
    </row>
    <row r="10" spans="1:19" ht="22.5">
      <c r="A10" s="2" t="s">
        <v>205</v>
      </c>
      <c r="C10" s="1" t="s">
        <v>47</v>
      </c>
      <c r="E10" s="1" t="s">
        <v>207</v>
      </c>
      <c r="G10" s="3">
        <v>23</v>
      </c>
      <c r="I10" s="3">
        <v>26580573694</v>
      </c>
      <c r="K10" s="3">
        <v>0</v>
      </c>
      <c r="M10" s="3">
        <v>26580573694</v>
      </c>
      <c r="O10" s="3">
        <v>193896858698</v>
      </c>
      <c r="Q10" s="1">
        <v>0</v>
      </c>
      <c r="S10" s="3">
        <v>193896858698</v>
      </c>
    </row>
    <row r="11" spans="1:19" ht="22.5">
      <c r="A11" s="2" t="s">
        <v>266</v>
      </c>
      <c r="C11" s="1" t="s">
        <v>47</v>
      </c>
      <c r="E11" s="1" t="s">
        <v>268</v>
      </c>
      <c r="G11" s="3">
        <v>20.5</v>
      </c>
      <c r="I11" s="3">
        <v>36784952121</v>
      </c>
      <c r="K11" s="3">
        <v>0</v>
      </c>
      <c r="M11" s="3">
        <v>36784952121</v>
      </c>
      <c r="O11" s="3">
        <v>142312259460</v>
      </c>
      <c r="Q11" s="1">
        <v>0</v>
      </c>
      <c r="S11" s="3">
        <v>142312259460</v>
      </c>
    </row>
    <row r="12" spans="1:19" ht="22.5">
      <c r="A12" s="2" t="s">
        <v>198</v>
      </c>
      <c r="C12" s="1" t="s">
        <v>47</v>
      </c>
      <c r="E12" s="1" t="s">
        <v>200</v>
      </c>
      <c r="G12" s="3">
        <v>18</v>
      </c>
      <c r="I12" s="3">
        <v>15342999015</v>
      </c>
      <c r="K12" s="3">
        <v>0</v>
      </c>
      <c r="M12" s="3">
        <v>15342999015</v>
      </c>
      <c r="O12" s="3">
        <v>114755059051</v>
      </c>
      <c r="Q12" s="1">
        <v>0</v>
      </c>
      <c r="S12" s="3">
        <v>114755059051</v>
      </c>
    </row>
    <row r="13" spans="1:19" ht="22.5">
      <c r="A13" s="2" t="s">
        <v>172</v>
      </c>
      <c r="C13" s="1" t="s">
        <v>47</v>
      </c>
      <c r="E13" s="1" t="s">
        <v>174</v>
      </c>
      <c r="G13" s="3">
        <v>19</v>
      </c>
      <c r="I13" s="3">
        <v>64191555451</v>
      </c>
      <c r="K13" s="3">
        <v>0</v>
      </c>
      <c r="M13" s="3">
        <v>64191555451</v>
      </c>
      <c r="O13" s="3">
        <v>272547982922</v>
      </c>
      <c r="Q13" s="1">
        <v>0</v>
      </c>
      <c r="S13" s="3">
        <v>272547982922</v>
      </c>
    </row>
    <row r="14" spans="1:19" ht="22.5">
      <c r="A14" s="2" t="s">
        <v>285</v>
      </c>
      <c r="C14" s="1" t="s">
        <v>47</v>
      </c>
      <c r="E14" s="1" t="s">
        <v>287</v>
      </c>
      <c r="G14" s="3">
        <v>23</v>
      </c>
      <c r="I14" s="3">
        <v>45239295767</v>
      </c>
      <c r="K14" s="3">
        <v>0</v>
      </c>
      <c r="M14" s="3">
        <v>45239295767</v>
      </c>
      <c r="O14" s="3">
        <v>229198908928</v>
      </c>
      <c r="Q14" s="1">
        <v>0</v>
      </c>
      <c r="S14" s="3">
        <v>229198908928</v>
      </c>
    </row>
    <row r="15" spans="1:19" ht="22.5">
      <c r="A15" s="2" t="s">
        <v>262</v>
      </c>
      <c r="C15" s="1" t="s">
        <v>47</v>
      </c>
      <c r="E15" s="1" t="s">
        <v>264</v>
      </c>
      <c r="G15" s="3">
        <v>20.5</v>
      </c>
      <c r="I15" s="3">
        <v>174672672551</v>
      </c>
      <c r="K15" s="3">
        <v>0</v>
      </c>
      <c r="M15" s="3">
        <v>174672672551</v>
      </c>
      <c r="O15" s="3">
        <v>788200779022</v>
      </c>
      <c r="Q15" s="1">
        <v>0</v>
      </c>
      <c r="S15" s="3">
        <v>788200779022</v>
      </c>
    </row>
    <row r="16" spans="1:19" ht="22.5">
      <c r="A16" s="2" t="s">
        <v>231</v>
      </c>
      <c r="C16" s="1" t="s">
        <v>47</v>
      </c>
      <c r="E16" s="1" t="s">
        <v>233</v>
      </c>
      <c r="G16" s="3">
        <v>23</v>
      </c>
      <c r="I16" s="3">
        <v>26269629068</v>
      </c>
      <c r="K16" s="3">
        <v>0</v>
      </c>
      <c r="M16" s="3">
        <v>26269629068</v>
      </c>
      <c r="O16" s="3">
        <v>110210583444</v>
      </c>
      <c r="Q16" s="1">
        <v>0</v>
      </c>
      <c r="S16" s="3">
        <v>110210583444</v>
      </c>
    </row>
    <row r="17" spans="1:19" ht="22.5">
      <c r="A17" s="2" t="s">
        <v>259</v>
      </c>
      <c r="C17" s="1" t="s">
        <v>47</v>
      </c>
      <c r="E17" s="1" t="s">
        <v>260</v>
      </c>
      <c r="G17" s="3">
        <v>20.5</v>
      </c>
      <c r="I17" s="3">
        <v>213000874913</v>
      </c>
      <c r="K17" s="3">
        <v>0</v>
      </c>
      <c r="M17" s="3">
        <v>213000874913</v>
      </c>
      <c r="O17" s="3">
        <v>1161061528045</v>
      </c>
      <c r="Q17" s="1">
        <v>0</v>
      </c>
      <c r="S17" s="3">
        <v>1161061528045</v>
      </c>
    </row>
    <row r="18" spans="1:19" ht="22.5">
      <c r="A18" s="2" t="s">
        <v>255</v>
      </c>
      <c r="C18" s="1" t="s">
        <v>47</v>
      </c>
      <c r="E18" s="1" t="s">
        <v>257</v>
      </c>
      <c r="G18" s="3">
        <v>20.5</v>
      </c>
      <c r="I18" s="3">
        <v>362143094876</v>
      </c>
      <c r="K18" s="3">
        <v>0</v>
      </c>
      <c r="M18" s="3">
        <v>362143094876</v>
      </c>
      <c r="O18" s="3">
        <v>1469238847797</v>
      </c>
      <c r="Q18" s="1">
        <v>0</v>
      </c>
      <c r="S18" s="3">
        <v>1469238847797</v>
      </c>
    </row>
    <row r="19" spans="1:19" ht="22.5">
      <c r="A19" s="2" t="s">
        <v>460</v>
      </c>
      <c r="C19" s="1" t="s">
        <v>47</v>
      </c>
      <c r="E19" s="1" t="s">
        <v>461</v>
      </c>
      <c r="G19" s="3">
        <v>16</v>
      </c>
      <c r="I19" s="3">
        <v>0</v>
      </c>
      <c r="K19" s="3">
        <v>0</v>
      </c>
      <c r="M19" s="3">
        <v>0</v>
      </c>
      <c r="O19" s="3">
        <v>59639220112</v>
      </c>
      <c r="Q19" s="1">
        <v>0</v>
      </c>
      <c r="S19" s="3">
        <v>59639220112</v>
      </c>
    </row>
    <row r="20" spans="1:19" ht="22.5">
      <c r="A20" s="2" t="s">
        <v>201</v>
      </c>
      <c r="C20" s="1" t="s">
        <v>47</v>
      </c>
      <c r="E20" s="1" t="s">
        <v>203</v>
      </c>
      <c r="G20" s="3">
        <v>18</v>
      </c>
      <c r="I20" s="3">
        <v>84983442708</v>
      </c>
      <c r="K20" s="3">
        <v>0</v>
      </c>
      <c r="M20" s="3">
        <v>84983442708</v>
      </c>
      <c r="O20" s="3">
        <v>394252985332</v>
      </c>
      <c r="Q20" s="1">
        <v>0</v>
      </c>
      <c r="S20" s="3">
        <v>394252985332</v>
      </c>
    </row>
    <row r="21" spans="1:19" ht="22.5">
      <c r="A21" s="2" t="s">
        <v>195</v>
      </c>
      <c r="C21" s="1" t="s">
        <v>47</v>
      </c>
      <c r="E21" s="1" t="s">
        <v>197</v>
      </c>
      <c r="G21" s="3">
        <v>18</v>
      </c>
      <c r="I21" s="3">
        <v>69730430883</v>
      </c>
      <c r="K21" s="3">
        <v>0</v>
      </c>
      <c r="M21" s="3">
        <v>69730430883</v>
      </c>
      <c r="O21" s="3">
        <v>400584960440</v>
      </c>
      <c r="Q21" s="1">
        <v>0</v>
      </c>
      <c r="S21" s="3">
        <v>400584960440</v>
      </c>
    </row>
    <row r="22" spans="1:19" ht="22.5">
      <c r="A22" s="2" t="s">
        <v>252</v>
      </c>
      <c r="C22" s="1" t="s">
        <v>47</v>
      </c>
      <c r="E22" s="1" t="s">
        <v>253</v>
      </c>
      <c r="G22" s="3">
        <v>18</v>
      </c>
      <c r="I22" s="3">
        <v>41424181207</v>
      </c>
      <c r="K22" s="3">
        <v>0</v>
      </c>
      <c r="M22" s="3">
        <v>41424181207</v>
      </c>
      <c r="O22" s="3">
        <v>206755759289</v>
      </c>
      <c r="Q22" s="1">
        <v>0</v>
      </c>
      <c r="S22" s="3">
        <v>206755759289</v>
      </c>
    </row>
    <row r="23" spans="1:19" ht="22.5">
      <c r="A23" s="2" t="s">
        <v>248</v>
      </c>
      <c r="C23" s="1" t="s">
        <v>47</v>
      </c>
      <c r="E23" s="1" t="s">
        <v>250</v>
      </c>
      <c r="G23" s="3">
        <v>18</v>
      </c>
      <c r="I23" s="3">
        <v>85748609915</v>
      </c>
      <c r="K23" s="3">
        <v>0</v>
      </c>
      <c r="M23" s="3">
        <v>85748609915</v>
      </c>
      <c r="O23" s="3">
        <v>168677825255</v>
      </c>
      <c r="Q23" s="1">
        <v>0</v>
      </c>
      <c r="S23" s="3">
        <v>168677825255</v>
      </c>
    </row>
    <row r="24" spans="1:19" ht="22.5">
      <c r="A24" s="2" t="s">
        <v>220</v>
      </c>
      <c r="C24" s="1" t="s">
        <v>47</v>
      </c>
      <c r="E24" s="1" t="s">
        <v>221</v>
      </c>
      <c r="G24" s="3">
        <v>18</v>
      </c>
      <c r="I24" s="3">
        <v>35947208744</v>
      </c>
      <c r="K24" s="3">
        <v>0</v>
      </c>
      <c r="M24" s="3">
        <v>35947208744</v>
      </c>
      <c r="O24" s="3">
        <v>206440865801</v>
      </c>
      <c r="Q24" s="1">
        <v>0</v>
      </c>
      <c r="S24" s="3">
        <v>206440865801</v>
      </c>
    </row>
    <row r="25" spans="1:19" ht="22.5">
      <c r="A25" s="2" t="s">
        <v>192</v>
      </c>
      <c r="C25" s="1" t="s">
        <v>47</v>
      </c>
      <c r="E25" s="1" t="s">
        <v>194</v>
      </c>
      <c r="G25" s="3">
        <v>18</v>
      </c>
      <c r="I25" s="3">
        <v>6034618439</v>
      </c>
      <c r="K25" s="3">
        <v>0</v>
      </c>
      <c r="M25" s="3">
        <v>6034618439</v>
      </c>
      <c r="O25" s="3">
        <v>112665566866</v>
      </c>
      <c r="Q25" s="1">
        <v>0</v>
      </c>
      <c r="S25" s="3">
        <v>112665566866</v>
      </c>
    </row>
    <row r="26" spans="1:19" ht="22.5">
      <c r="A26" s="2" t="s">
        <v>462</v>
      </c>
      <c r="C26" s="1" t="s">
        <v>47</v>
      </c>
      <c r="E26" s="1" t="s">
        <v>463</v>
      </c>
      <c r="G26" s="3">
        <v>18</v>
      </c>
      <c r="I26" s="3">
        <v>0</v>
      </c>
      <c r="K26" s="3">
        <v>0</v>
      </c>
      <c r="M26" s="3">
        <v>0</v>
      </c>
      <c r="O26" s="3">
        <v>123125170149</v>
      </c>
      <c r="Q26" s="1">
        <v>0</v>
      </c>
      <c r="S26" s="3">
        <v>123125170149</v>
      </c>
    </row>
    <row r="27" spans="1:19" ht="22.5">
      <c r="A27" s="2" t="s">
        <v>464</v>
      </c>
      <c r="C27" s="1" t="s">
        <v>47</v>
      </c>
      <c r="E27" s="1" t="s">
        <v>465</v>
      </c>
      <c r="G27" s="3">
        <v>19</v>
      </c>
      <c r="I27" s="3">
        <v>0</v>
      </c>
      <c r="K27" s="3">
        <v>0</v>
      </c>
      <c r="M27" s="3">
        <v>0</v>
      </c>
      <c r="O27" s="3">
        <v>129588298170</v>
      </c>
      <c r="Q27" s="1">
        <v>0</v>
      </c>
      <c r="S27" s="3">
        <v>129588298170</v>
      </c>
    </row>
    <row r="28" spans="1:19" ht="22.5">
      <c r="A28" s="2" t="s">
        <v>246</v>
      </c>
      <c r="C28" s="1" t="s">
        <v>47</v>
      </c>
      <c r="E28" s="1" t="s">
        <v>6</v>
      </c>
      <c r="G28" s="3">
        <v>18</v>
      </c>
      <c r="I28" s="3">
        <v>137771506850</v>
      </c>
      <c r="K28" s="3">
        <v>0</v>
      </c>
      <c r="M28" s="3">
        <v>137771506850</v>
      </c>
      <c r="O28" s="3">
        <v>730440000000</v>
      </c>
      <c r="Q28" s="1">
        <v>0</v>
      </c>
      <c r="S28" s="3">
        <v>730440000000</v>
      </c>
    </row>
    <row r="29" spans="1:19" ht="22.5">
      <c r="A29" s="2" t="s">
        <v>243</v>
      </c>
      <c r="C29" s="1" t="s">
        <v>47</v>
      </c>
      <c r="E29" s="1" t="s">
        <v>245</v>
      </c>
      <c r="G29" s="3">
        <v>18</v>
      </c>
      <c r="I29" s="3">
        <v>2694806898</v>
      </c>
      <c r="K29" s="3">
        <v>0</v>
      </c>
      <c r="M29" s="3">
        <v>2694806898</v>
      </c>
      <c r="O29" s="3">
        <v>14500227720</v>
      </c>
      <c r="Q29" s="1">
        <v>0</v>
      </c>
      <c r="S29" s="3">
        <v>14500227720</v>
      </c>
    </row>
    <row r="30" spans="1:19" ht="22.5">
      <c r="A30" s="2" t="s">
        <v>239</v>
      </c>
      <c r="C30" s="1" t="s">
        <v>47</v>
      </c>
      <c r="E30" s="1" t="s">
        <v>241</v>
      </c>
      <c r="G30" s="3">
        <v>18</v>
      </c>
      <c r="I30" s="3">
        <v>82979293808</v>
      </c>
      <c r="K30" s="3">
        <v>0</v>
      </c>
      <c r="M30" s="3">
        <v>82979293808</v>
      </c>
      <c r="O30" s="3">
        <v>428820166261</v>
      </c>
      <c r="Q30" s="1">
        <v>0</v>
      </c>
      <c r="S30" s="3">
        <v>428820166261</v>
      </c>
    </row>
    <row r="31" spans="1:19" ht="22.5">
      <c r="A31" s="2" t="s">
        <v>216</v>
      </c>
      <c r="C31" s="1" t="s">
        <v>47</v>
      </c>
      <c r="E31" s="1" t="s">
        <v>218</v>
      </c>
      <c r="G31" s="3">
        <v>18</v>
      </c>
      <c r="I31" s="3">
        <v>55447353419</v>
      </c>
      <c r="K31" s="3">
        <v>0</v>
      </c>
      <c r="M31" s="3">
        <v>55447353419</v>
      </c>
      <c r="O31" s="3">
        <v>294030205939</v>
      </c>
      <c r="Q31" s="1">
        <v>0</v>
      </c>
      <c r="S31" s="3">
        <v>294030205939</v>
      </c>
    </row>
    <row r="32" spans="1:19" ht="22.5">
      <c r="A32" s="2" t="s">
        <v>161</v>
      </c>
      <c r="C32" s="1" t="s">
        <v>47</v>
      </c>
      <c r="E32" s="1" t="s">
        <v>163</v>
      </c>
      <c r="G32" s="3">
        <v>20</v>
      </c>
      <c r="I32" s="3">
        <v>29435525519</v>
      </c>
      <c r="K32" s="3">
        <v>0</v>
      </c>
      <c r="M32" s="3">
        <v>29435525519</v>
      </c>
      <c r="O32" s="3">
        <v>164201196025</v>
      </c>
      <c r="Q32" s="1">
        <v>0</v>
      </c>
      <c r="S32" s="3">
        <v>164201196025</v>
      </c>
    </row>
    <row r="33" spans="1:19" ht="22.5">
      <c r="A33" s="2" t="s">
        <v>466</v>
      </c>
      <c r="C33" s="1" t="s">
        <v>47</v>
      </c>
      <c r="E33" s="1" t="s">
        <v>467</v>
      </c>
      <c r="G33" s="3">
        <v>18</v>
      </c>
      <c r="I33" s="3">
        <v>0</v>
      </c>
      <c r="K33" s="3">
        <v>0</v>
      </c>
      <c r="M33" s="3">
        <v>0</v>
      </c>
      <c r="O33" s="3">
        <v>226938915109</v>
      </c>
      <c r="Q33" s="1">
        <v>0</v>
      </c>
      <c r="S33" s="3">
        <v>226938915109</v>
      </c>
    </row>
    <row r="34" spans="1:19" ht="22.5">
      <c r="A34" s="2" t="s">
        <v>468</v>
      </c>
      <c r="C34" s="1" t="s">
        <v>47</v>
      </c>
      <c r="E34" s="1" t="s">
        <v>214</v>
      </c>
      <c r="G34" s="3">
        <v>18</v>
      </c>
      <c r="I34" s="3">
        <v>0</v>
      </c>
      <c r="K34" s="3">
        <v>0</v>
      </c>
      <c r="M34" s="3">
        <v>0</v>
      </c>
      <c r="O34" s="3">
        <v>8680264275</v>
      </c>
      <c r="Q34" s="1">
        <v>0</v>
      </c>
      <c r="S34" s="3">
        <v>8680264275</v>
      </c>
    </row>
    <row r="35" spans="1:19" ht="22.5">
      <c r="A35" s="2" t="s">
        <v>212</v>
      </c>
      <c r="C35" s="1" t="s">
        <v>47</v>
      </c>
      <c r="E35" s="1" t="s">
        <v>214</v>
      </c>
      <c r="G35" s="3">
        <v>18</v>
      </c>
      <c r="I35" s="3">
        <v>54224757578</v>
      </c>
      <c r="K35" s="3">
        <v>0</v>
      </c>
      <c r="M35" s="3">
        <v>54224757578</v>
      </c>
      <c r="O35" s="3">
        <v>490325515028</v>
      </c>
      <c r="Q35" s="1">
        <v>0</v>
      </c>
      <c r="S35" s="3">
        <v>490325515028</v>
      </c>
    </row>
    <row r="36" spans="1:19" ht="22.5">
      <c r="A36" s="2" t="s">
        <v>282</v>
      </c>
      <c r="C36" s="1" t="s">
        <v>47</v>
      </c>
      <c r="E36" s="1" t="s">
        <v>284</v>
      </c>
      <c r="G36" s="3">
        <v>17</v>
      </c>
      <c r="I36" s="3">
        <v>80419218273</v>
      </c>
      <c r="K36" s="3">
        <v>0</v>
      </c>
      <c r="M36" s="3">
        <v>80419218273</v>
      </c>
      <c r="O36" s="3">
        <v>407648279992</v>
      </c>
      <c r="Q36" s="1">
        <v>0</v>
      </c>
      <c r="S36" s="3">
        <v>407648279992</v>
      </c>
    </row>
    <row r="37" spans="1:19" ht="22.5">
      <c r="A37" s="2" t="s">
        <v>288</v>
      </c>
      <c r="C37" s="1" t="s">
        <v>47</v>
      </c>
      <c r="E37" s="1" t="s">
        <v>91</v>
      </c>
      <c r="G37" s="3">
        <v>18</v>
      </c>
      <c r="I37" s="3">
        <v>118430011166</v>
      </c>
      <c r="K37" s="3">
        <v>0</v>
      </c>
      <c r="M37" s="3">
        <v>118430011166</v>
      </c>
      <c r="O37" s="3">
        <v>221685806688</v>
      </c>
      <c r="Q37" s="1">
        <v>0</v>
      </c>
      <c r="S37" s="3">
        <v>221685806688</v>
      </c>
    </row>
    <row r="38" spans="1:19" ht="22.5">
      <c r="A38" s="2" t="s">
        <v>469</v>
      </c>
      <c r="C38" s="1" t="s">
        <v>47</v>
      </c>
      <c r="E38" s="1" t="s">
        <v>470</v>
      </c>
      <c r="G38" s="3">
        <v>15</v>
      </c>
      <c r="I38" s="3">
        <v>0</v>
      </c>
      <c r="K38" s="3">
        <v>0</v>
      </c>
      <c r="M38" s="3">
        <v>0</v>
      </c>
      <c r="O38" s="3">
        <v>264113827095</v>
      </c>
      <c r="Q38" s="1">
        <v>0</v>
      </c>
      <c r="S38" s="3">
        <v>264113827095</v>
      </c>
    </row>
    <row r="39" spans="1:19" ht="22.5">
      <c r="A39" s="2" t="s">
        <v>188</v>
      </c>
      <c r="C39" s="1" t="s">
        <v>47</v>
      </c>
      <c r="E39" s="1" t="s">
        <v>190</v>
      </c>
      <c r="G39" s="3">
        <v>18</v>
      </c>
      <c r="I39" s="3">
        <v>65955137980</v>
      </c>
      <c r="K39" s="3">
        <v>0</v>
      </c>
      <c r="M39" s="3">
        <v>65955137980</v>
      </c>
      <c r="O39" s="3">
        <v>298286283149</v>
      </c>
      <c r="Q39" s="1">
        <v>0</v>
      </c>
      <c r="S39" s="3">
        <v>298286283149</v>
      </c>
    </row>
    <row r="40" spans="1:19" ht="22.5">
      <c r="A40" s="2" t="s">
        <v>169</v>
      </c>
      <c r="C40" s="1" t="s">
        <v>47</v>
      </c>
      <c r="E40" s="1" t="s">
        <v>171</v>
      </c>
      <c r="G40" s="3">
        <v>18</v>
      </c>
      <c r="I40" s="3">
        <v>61274786662</v>
      </c>
      <c r="K40" s="3">
        <v>0</v>
      </c>
      <c r="M40" s="3">
        <v>61274786662</v>
      </c>
      <c r="O40" s="3">
        <v>288372155689</v>
      </c>
      <c r="Q40" s="1">
        <v>0</v>
      </c>
      <c r="S40" s="3">
        <v>288372155689</v>
      </c>
    </row>
    <row r="41" spans="1:19" ht="22.5">
      <c r="A41" s="2" t="s">
        <v>471</v>
      </c>
      <c r="C41" s="1" t="s">
        <v>47</v>
      </c>
      <c r="E41" s="1" t="s">
        <v>472</v>
      </c>
      <c r="G41" s="3">
        <v>18</v>
      </c>
      <c r="I41" s="3">
        <v>0</v>
      </c>
      <c r="K41" s="3">
        <v>0</v>
      </c>
      <c r="M41" s="3">
        <v>0</v>
      </c>
      <c r="O41" s="3">
        <v>22418136987</v>
      </c>
      <c r="Q41" s="1">
        <v>0</v>
      </c>
      <c r="S41" s="3">
        <v>22418136987</v>
      </c>
    </row>
    <row r="42" spans="1:19" ht="22.5">
      <c r="A42" s="2" t="s">
        <v>279</v>
      </c>
      <c r="C42" s="1" t="s">
        <v>47</v>
      </c>
      <c r="E42" s="1" t="s">
        <v>281</v>
      </c>
      <c r="G42" s="3">
        <v>17</v>
      </c>
      <c r="I42" s="3">
        <v>4601614727</v>
      </c>
      <c r="K42" s="3">
        <v>0</v>
      </c>
      <c r="M42" s="3">
        <v>4601614727</v>
      </c>
      <c r="O42" s="3">
        <v>23230537937</v>
      </c>
      <c r="Q42" s="1">
        <v>0</v>
      </c>
      <c r="S42" s="3">
        <v>23230537937</v>
      </c>
    </row>
    <row r="43" spans="1:19" ht="22.5">
      <c r="A43" s="2" t="s">
        <v>78</v>
      </c>
      <c r="C43" s="1" t="s">
        <v>47</v>
      </c>
      <c r="E43" s="1" t="s">
        <v>80</v>
      </c>
      <c r="G43" s="3">
        <v>18</v>
      </c>
      <c r="I43" s="3">
        <v>50550439139</v>
      </c>
      <c r="K43" s="3">
        <v>0</v>
      </c>
      <c r="M43" s="3">
        <v>50550439139</v>
      </c>
      <c r="O43" s="3">
        <v>216787117269</v>
      </c>
      <c r="Q43" s="1">
        <v>0</v>
      </c>
      <c r="S43" s="3">
        <v>216787117269</v>
      </c>
    </row>
    <row r="44" spans="1:19" ht="22.5">
      <c r="A44" s="2" t="s">
        <v>226</v>
      </c>
      <c r="C44" s="1" t="s">
        <v>47</v>
      </c>
      <c r="E44" s="1" t="s">
        <v>224</v>
      </c>
      <c r="G44" s="3">
        <v>18.5</v>
      </c>
      <c r="I44" s="3">
        <v>148867837933</v>
      </c>
      <c r="K44" s="3">
        <v>0</v>
      </c>
      <c r="M44" s="3">
        <v>148867837933</v>
      </c>
      <c r="O44" s="3">
        <v>765143729015</v>
      </c>
      <c r="Q44" s="1">
        <v>0</v>
      </c>
      <c r="S44" s="3">
        <v>765143729015</v>
      </c>
    </row>
    <row r="45" spans="1:19" ht="22.5">
      <c r="A45" s="2" t="s">
        <v>222</v>
      </c>
      <c r="C45" s="1" t="s">
        <v>47</v>
      </c>
      <c r="E45" s="1" t="s">
        <v>224</v>
      </c>
      <c r="G45" s="3">
        <v>18.5</v>
      </c>
      <c r="I45" s="3">
        <v>106064051920</v>
      </c>
      <c r="K45" s="3">
        <v>0</v>
      </c>
      <c r="M45" s="3">
        <v>106064051920</v>
      </c>
      <c r="O45" s="3">
        <v>536526827206</v>
      </c>
      <c r="Q45" s="1">
        <v>0</v>
      </c>
      <c r="S45" s="3">
        <v>536526827206</v>
      </c>
    </row>
    <row r="46" spans="1:19" ht="22.5">
      <c r="A46" s="2" t="s">
        <v>82</v>
      </c>
      <c r="C46" s="1" t="s">
        <v>47</v>
      </c>
      <c r="E46" s="1" t="s">
        <v>84</v>
      </c>
      <c r="G46" s="3">
        <v>18</v>
      </c>
      <c r="I46" s="3">
        <v>116201307557</v>
      </c>
      <c r="K46" s="3">
        <v>0</v>
      </c>
      <c r="M46" s="3">
        <v>116201307557</v>
      </c>
      <c r="O46" s="3">
        <v>612543925478</v>
      </c>
      <c r="Q46" s="1">
        <v>0</v>
      </c>
      <c r="S46" s="3">
        <v>612543925478</v>
      </c>
    </row>
    <row r="47" spans="1:19" ht="22.5">
      <c r="A47" s="2" t="s">
        <v>165</v>
      </c>
      <c r="C47" s="1" t="s">
        <v>47</v>
      </c>
      <c r="E47" s="1" t="s">
        <v>167</v>
      </c>
      <c r="G47" s="3">
        <v>18</v>
      </c>
      <c r="I47" s="3">
        <v>96979085185</v>
      </c>
      <c r="K47" s="3">
        <v>0</v>
      </c>
      <c r="M47" s="3">
        <v>96979085185</v>
      </c>
      <c r="O47" s="3">
        <v>541247915677</v>
      </c>
      <c r="Q47" s="1">
        <v>0</v>
      </c>
      <c r="S47" s="3">
        <v>541247915677</v>
      </c>
    </row>
    <row r="48" spans="1:19" ht="22.5">
      <c r="A48" s="2" t="s">
        <v>93</v>
      </c>
      <c r="C48" s="1" t="s">
        <v>47</v>
      </c>
      <c r="E48" s="1" t="s">
        <v>95</v>
      </c>
      <c r="G48" s="3">
        <v>20</v>
      </c>
      <c r="I48" s="3">
        <v>23559181162</v>
      </c>
      <c r="K48" s="3">
        <v>0</v>
      </c>
      <c r="M48" s="3">
        <v>23559181162</v>
      </c>
      <c r="O48" s="3">
        <v>285984814631</v>
      </c>
      <c r="Q48" s="1">
        <v>0</v>
      </c>
      <c r="S48" s="3">
        <v>285984814631</v>
      </c>
    </row>
    <row r="49" spans="1:19" ht="22.5">
      <c r="A49" s="2" t="s">
        <v>278</v>
      </c>
      <c r="C49" s="1" t="s">
        <v>47</v>
      </c>
      <c r="E49" s="1" t="s">
        <v>95</v>
      </c>
      <c r="G49" s="3">
        <v>18</v>
      </c>
      <c r="I49" s="3">
        <v>1681589643</v>
      </c>
      <c r="K49" s="3">
        <v>0</v>
      </c>
      <c r="M49" s="3">
        <v>1681589643</v>
      </c>
      <c r="O49" s="3">
        <v>9242238603</v>
      </c>
      <c r="Q49" s="1">
        <v>0</v>
      </c>
      <c r="S49" s="3">
        <v>9242238603</v>
      </c>
    </row>
    <row r="50" spans="1:19" ht="22.5">
      <c r="A50" s="2" t="s">
        <v>275</v>
      </c>
      <c r="C50" s="1" t="s">
        <v>47</v>
      </c>
      <c r="E50" s="1" t="s">
        <v>277</v>
      </c>
      <c r="G50" s="3">
        <v>18</v>
      </c>
      <c r="I50" s="3">
        <v>2298984495</v>
      </c>
      <c r="K50" s="3">
        <v>0</v>
      </c>
      <c r="M50" s="3">
        <v>2298984495</v>
      </c>
      <c r="O50" s="3">
        <v>12555578107</v>
      </c>
      <c r="Q50" s="1">
        <v>0</v>
      </c>
      <c r="S50" s="3">
        <v>12555578107</v>
      </c>
    </row>
    <row r="51" spans="1:19" ht="22.5">
      <c r="A51" s="2" t="s">
        <v>272</v>
      </c>
      <c r="C51" s="1" t="s">
        <v>47</v>
      </c>
      <c r="E51" s="1" t="s">
        <v>274</v>
      </c>
      <c r="G51" s="3">
        <v>18</v>
      </c>
      <c r="I51" s="3">
        <v>1721003936</v>
      </c>
      <c r="K51" s="3">
        <v>0</v>
      </c>
      <c r="M51" s="3">
        <v>1721003936</v>
      </c>
      <c r="O51" s="3">
        <v>9199172390</v>
      </c>
      <c r="Q51" s="1">
        <v>0</v>
      </c>
      <c r="S51" s="3">
        <v>9199172390</v>
      </c>
    </row>
    <row r="52" spans="1:19" ht="22.5">
      <c r="A52" s="2" t="s">
        <v>473</v>
      </c>
      <c r="C52" s="1" t="s">
        <v>47</v>
      </c>
      <c r="E52" s="1" t="s">
        <v>474</v>
      </c>
      <c r="G52" s="3">
        <v>17</v>
      </c>
      <c r="I52" s="3">
        <v>0</v>
      </c>
      <c r="K52" s="3">
        <v>0</v>
      </c>
      <c r="M52" s="3">
        <v>0</v>
      </c>
      <c r="O52" s="3">
        <v>37919768878</v>
      </c>
      <c r="Q52" s="1">
        <v>0</v>
      </c>
      <c r="S52" s="3">
        <v>37919768878</v>
      </c>
    </row>
    <row r="53" spans="1:19" ht="22.5">
      <c r="A53" s="2" t="s">
        <v>475</v>
      </c>
      <c r="C53" s="1" t="s">
        <v>47</v>
      </c>
      <c r="E53" s="1" t="s">
        <v>408</v>
      </c>
      <c r="G53" s="3">
        <v>17</v>
      </c>
      <c r="I53" s="3">
        <v>0</v>
      </c>
      <c r="K53" s="3">
        <v>0</v>
      </c>
      <c r="M53" s="3">
        <v>0</v>
      </c>
      <c r="O53" s="3">
        <v>293577386691</v>
      </c>
      <c r="Q53" s="1">
        <v>0</v>
      </c>
      <c r="S53" s="3">
        <v>293577386691</v>
      </c>
    </row>
    <row r="54" spans="1:19" ht="22.5">
      <c r="A54" s="2" t="s">
        <v>89</v>
      </c>
      <c r="C54" s="1" t="s">
        <v>47</v>
      </c>
      <c r="E54" s="1" t="s">
        <v>91</v>
      </c>
      <c r="G54" s="3">
        <v>18</v>
      </c>
      <c r="I54" s="3">
        <v>71580378637</v>
      </c>
      <c r="K54" s="3">
        <v>0</v>
      </c>
      <c r="M54" s="3">
        <v>71580378637</v>
      </c>
      <c r="O54" s="3">
        <v>368620273973</v>
      </c>
      <c r="Q54" s="1">
        <v>0</v>
      </c>
      <c r="S54" s="3">
        <v>368620273973</v>
      </c>
    </row>
    <row r="55" spans="1:19" ht="22.5">
      <c r="A55" s="2" t="s">
        <v>184</v>
      </c>
      <c r="C55" s="1" t="s">
        <v>47</v>
      </c>
      <c r="E55" s="1" t="s">
        <v>182</v>
      </c>
      <c r="G55" s="3">
        <v>20</v>
      </c>
      <c r="I55" s="3">
        <v>31440480223</v>
      </c>
      <c r="K55" s="3">
        <v>0</v>
      </c>
      <c r="M55" s="3">
        <v>31440480223</v>
      </c>
      <c r="O55" s="3">
        <v>163696803647</v>
      </c>
      <c r="Q55" s="1">
        <v>0</v>
      </c>
      <c r="S55" s="3">
        <v>163696803647</v>
      </c>
    </row>
    <row r="56" spans="1:19" ht="22.5">
      <c r="A56" s="2" t="s">
        <v>180</v>
      </c>
      <c r="C56" s="1" t="s">
        <v>47</v>
      </c>
      <c r="E56" s="1" t="s">
        <v>182</v>
      </c>
      <c r="G56" s="3">
        <v>20</v>
      </c>
      <c r="I56" s="3">
        <v>81424005471</v>
      </c>
      <c r="K56" s="3">
        <v>0</v>
      </c>
      <c r="M56" s="3">
        <v>81424005471</v>
      </c>
      <c r="O56" s="3">
        <v>423939117406</v>
      </c>
      <c r="Q56" s="1">
        <v>0</v>
      </c>
      <c r="S56" s="3">
        <v>423939117406</v>
      </c>
    </row>
    <row r="57" spans="1:19" ht="22.5">
      <c r="A57" s="2" t="s">
        <v>269</v>
      </c>
      <c r="C57" s="1" t="s">
        <v>47</v>
      </c>
      <c r="E57" s="1" t="s">
        <v>271</v>
      </c>
      <c r="G57" s="3">
        <v>18</v>
      </c>
      <c r="I57" s="3">
        <v>3765364369</v>
      </c>
      <c r="K57" s="3">
        <v>0</v>
      </c>
      <c r="M57" s="3">
        <v>3765364369</v>
      </c>
      <c r="O57" s="3">
        <v>4641826938</v>
      </c>
      <c r="Q57" s="1">
        <v>0</v>
      </c>
      <c r="S57" s="3">
        <v>4641826938</v>
      </c>
    </row>
    <row r="58" spans="1:19" ht="22.5">
      <c r="A58" s="2" t="s">
        <v>476</v>
      </c>
      <c r="C58" s="1" t="s">
        <v>47</v>
      </c>
      <c r="E58" s="1" t="s">
        <v>393</v>
      </c>
      <c r="G58" s="3">
        <v>17</v>
      </c>
      <c r="I58" s="3">
        <v>0</v>
      </c>
      <c r="K58" s="3">
        <v>0</v>
      </c>
      <c r="M58" s="3">
        <v>0</v>
      </c>
      <c r="O58" s="3">
        <v>185102520603</v>
      </c>
      <c r="Q58" s="1">
        <v>0</v>
      </c>
      <c r="S58" s="3">
        <v>185102520603</v>
      </c>
    </row>
    <row r="59" spans="1:19" ht="22.5">
      <c r="A59" s="2" t="s">
        <v>209</v>
      </c>
      <c r="C59" s="1" t="s">
        <v>47</v>
      </c>
      <c r="E59" s="1" t="s">
        <v>114</v>
      </c>
      <c r="G59" s="3">
        <v>18</v>
      </c>
      <c r="I59" s="3">
        <v>41971306756</v>
      </c>
      <c r="K59" s="3">
        <v>0</v>
      </c>
      <c r="M59" s="3">
        <v>41971306756</v>
      </c>
      <c r="O59" s="3">
        <v>220051045334</v>
      </c>
      <c r="Q59" s="1">
        <v>0</v>
      </c>
      <c r="S59" s="3">
        <v>220051045334</v>
      </c>
    </row>
    <row r="60" spans="1:19" ht="22.5">
      <c r="A60" s="2" t="s">
        <v>477</v>
      </c>
      <c r="C60" s="1" t="s">
        <v>47</v>
      </c>
      <c r="E60" s="1" t="s">
        <v>114</v>
      </c>
      <c r="G60" s="3">
        <v>18</v>
      </c>
      <c r="I60" s="3">
        <v>0</v>
      </c>
      <c r="K60" s="3">
        <v>0</v>
      </c>
      <c r="M60" s="3">
        <v>0</v>
      </c>
      <c r="O60" s="3">
        <v>229272329420</v>
      </c>
      <c r="Q60" s="1">
        <v>0</v>
      </c>
      <c r="S60" s="3">
        <v>229272329420</v>
      </c>
    </row>
    <row r="61" spans="1:19" ht="22.5">
      <c r="A61" s="2" t="s">
        <v>176</v>
      </c>
      <c r="C61" s="1" t="s">
        <v>47</v>
      </c>
      <c r="E61" s="1" t="s">
        <v>178</v>
      </c>
      <c r="G61" s="3">
        <v>18</v>
      </c>
      <c r="I61" s="3">
        <v>51857626884</v>
      </c>
      <c r="K61" s="3">
        <v>0</v>
      </c>
      <c r="M61" s="3">
        <v>51857626884</v>
      </c>
      <c r="O61" s="3">
        <v>252785161269</v>
      </c>
      <c r="Q61" s="1">
        <v>0</v>
      </c>
      <c r="S61" s="3">
        <v>252785161269</v>
      </c>
    </row>
    <row r="62" spans="1:19" ht="22.5">
      <c r="A62" s="2" t="s">
        <v>185</v>
      </c>
      <c r="C62" s="1" t="s">
        <v>47</v>
      </c>
      <c r="E62" s="1" t="s">
        <v>187</v>
      </c>
      <c r="G62" s="3">
        <v>21</v>
      </c>
      <c r="I62" s="3">
        <v>11921911214</v>
      </c>
      <c r="K62" s="3">
        <v>0</v>
      </c>
      <c r="M62" s="3">
        <v>11921911214</v>
      </c>
      <c r="O62" s="3">
        <v>110964935767</v>
      </c>
      <c r="Q62" s="1">
        <v>0</v>
      </c>
      <c r="S62" s="3">
        <v>110964935767</v>
      </c>
    </row>
    <row r="63" spans="1:19" ht="22.5">
      <c r="A63" s="2" t="s">
        <v>86</v>
      </c>
      <c r="C63" s="1" t="s">
        <v>47</v>
      </c>
      <c r="E63" s="1" t="s">
        <v>88</v>
      </c>
      <c r="G63" s="3">
        <v>18</v>
      </c>
      <c r="I63" s="3">
        <v>10716064467</v>
      </c>
      <c r="K63" s="3">
        <v>0</v>
      </c>
      <c r="M63" s="3">
        <v>10716064467</v>
      </c>
      <c r="O63" s="3">
        <v>217565099103</v>
      </c>
      <c r="Q63" s="1">
        <v>0</v>
      </c>
      <c r="S63" s="3">
        <v>217565099103</v>
      </c>
    </row>
    <row r="64" spans="1:19" ht="22.5">
      <c r="A64" s="2" t="s">
        <v>550</v>
      </c>
      <c r="E64" s="1" t="s">
        <v>76</v>
      </c>
      <c r="G64" s="3"/>
      <c r="I64" s="3">
        <v>0</v>
      </c>
      <c r="K64" s="3">
        <v>0</v>
      </c>
      <c r="M64" s="3">
        <v>0</v>
      </c>
      <c r="O64" s="3">
        <v>540000000000</v>
      </c>
      <c r="Q64" s="1">
        <v>0</v>
      </c>
      <c r="S64" s="3">
        <v>540000000000</v>
      </c>
    </row>
    <row r="65" spans="1:19" ht="22.5">
      <c r="A65" s="2" t="s">
        <v>551</v>
      </c>
      <c r="E65" s="1" t="s">
        <v>67</v>
      </c>
      <c r="G65" s="3"/>
      <c r="I65" s="3">
        <v>0</v>
      </c>
      <c r="K65" s="3">
        <v>0</v>
      </c>
      <c r="M65" s="3">
        <v>0</v>
      </c>
      <c r="O65" s="3">
        <v>380000000000</v>
      </c>
      <c r="Q65" s="1">
        <v>0</v>
      </c>
      <c r="S65" s="3">
        <v>380000000000</v>
      </c>
    </row>
    <row r="66" spans="1:19" ht="22.5">
      <c r="A66" s="2" t="s">
        <v>552</v>
      </c>
      <c r="G66" s="3"/>
      <c r="I66" s="3">
        <v>12850980395</v>
      </c>
      <c r="K66" s="3">
        <v>0</v>
      </c>
      <c r="M66" s="3">
        <f>I66</f>
        <v>12850980395</v>
      </c>
      <c r="O66" s="3">
        <v>65584313740</v>
      </c>
      <c r="Q66" s="1">
        <v>0</v>
      </c>
      <c r="S66" s="3">
        <v>65584313740</v>
      </c>
    </row>
    <row r="67" spans="1:19" ht="22.5">
      <c r="A67" s="2" t="s">
        <v>553</v>
      </c>
      <c r="G67" s="3"/>
      <c r="I67" s="3">
        <v>3095112690</v>
      </c>
      <c r="K67" s="3">
        <v>0</v>
      </c>
      <c r="M67" s="3">
        <f t="shared" ref="M67:M68" si="0">I67</f>
        <v>3095112690</v>
      </c>
      <c r="O67" s="3">
        <v>46808269293</v>
      </c>
      <c r="Q67" s="1">
        <v>0</v>
      </c>
      <c r="S67" s="3">
        <v>46808269293</v>
      </c>
    </row>
    <row r="68" spans="1:19" ht="24" customHeight="1">
      <c r="A68" s="9" t="s">
        <v>554</v>
      </c>
      <c r="E68" s="1" t="s">
        <v>297</v>
      </c>
      <c r="G68" s="3" t="s">
        <v>556</v>
      </c>
      <c r="I68" s="3">
        <v>18646232877</v>
      </c>
      <c r="K68" s="3">
        <v>0</v>
      </c>
      <c r="M68" s="3">
        <f t="shared" si="0"/>
        <v>18646232877</v>
      </c>
      <c r="O68" s="3">
        <v>18646232877</v>
      </c>
      <c r="Q68" s="1">
        <v>0</v>
      </c>
      <c r="S68" s="3">
        <v>18646232877</v>
      </c>
    </row>
    <row r="69" spans="1:19" ht="24" customHeight="1">
      <c r="A69" s="9" t="s">
        <v>555</v>
      </c>
      <c r="G69" s="3"/>
      <c r="I69" s="3">
        <v>0</v>
      </c>
      <c r="K69" s="3">
        <v>0</v>
      </c>
      <c r="M69" s="3">
        <v>0</v>
      </c>
      <c r="O69" s="3">
        <v>2920492164</v>
      </c>
      <c r="Q69" s="1">
        <v>0</v>
      </c>
      <c r="S69" s="3">
        <v>2920492164</v>
      </c>
    </row>
    <row r="70" spans="1:19" ht="22.5">
      <c r="A70" s="2" t="s">
        <v>353</v>
      </c>
      <c r="C70" s="3">
        <v>1</v>
      </c>
      <c r="E70" s="1" t="s">
        <v>47</v>
      </c>
      <c r="G70" s="3">
        <v>0</v>
      </c>
      <c r="I70" s="3">
        <v>335808</v>
      </c>
      <c r="K70" s="3">
        <v>0</v>
      </c>
      <c r="M70" s="3">
        <v>335808</v>
      </c>
      <c r="O70" s="3">
        <v>9523261598</v>
      </c>
      <c r="Q70" s="1">
        <v>0</v>
      </c>
      <c r="S70" s="3">
        <v>9523261598</v>
      </c>
    </row>
    <row r="71" spans="1:19" ht="22.5">
      <c r="A71" s="2" t="s">
        <v>357</v>
      </c>
      <c r="C71" s="3">
        <v>1</v>
      </c>
      <c r="E71" s="1" t="s">
        <v>47</v>
      </c>
      <c r="G71" s="3">
        <v>0</v>
      </c>
      <c r="I71" s="3">
        <v>71055907627</v>
      </c>
      <c r="K71" s="3">
        <v>0</v>
      </c>
      <c r="M71" s="3">
        <v>71055907627</v>
      </c>
      <c r="O71" s="3">
        <v>344743740355</v>
      </c>
      <c r="Q71" s="1">
        <v>0</v>
      </c>
      <c r="S71" s="3">
        <v>344743740355</v>
      </c>
    </row>
    <row r="72" spans="1:19" ht="22.5">
      <c r="A72" s="2" t="s">
        <v>360</v>
      </c>
      <c r="C72" s="3">
        <v>17</v>
      </c>
      <c r="E72" s="1" t="s">
        <v>47</v>
      </c>
      <c r="G72" s="3">
        <v>0</v>
      </c>
      <c r="I72" s="3">
        <v>353416769</v>
      </c>
      <c r="K72" s="3">
        <v>0</v>
      </c>
      <c r="M72" s="3">
        <v>353416769</v>
      </c>
      <c r="O72" s="3">
        <v>122652468259</v>
      </c>
      <c r="Q72" s="1">
        <v>0</v>
      </c>
      <c r="S72" s="3">
        <v>122652468259</v>
      </c>
    </row>
    <row r="73" spans="1:19" ht="22.5">
      <c r="A73" s="2" t="s">
        <v>360</v>
      </c>
      <c r="C73" s="3">
        <v>13</v>
      </c>
      <c r="E73" s="1" t="s">
        <v>47</v>
      </c>
      <c r="G73" s="8" t="s">
        <v>549</v>
      </c>
      <c r="I73" s="3">
        <v>0</v>
      </c>
      <c r="K73" s="3">
        <v>0</v>
      </c>
      <c r="M73" s="3">
        <v>0</v>
      </c>
      <c r="O73" s="3">
        <v>27419960242</v>
      </c>
      <c r="Q73" s="1">
        <v>0</v>
      </c>
      <c r="S73" s="3">
        <v>27419960242</v>
      </c>
    </row>
    <row r="74" spans="1:19" ht="22.5">
      <c r="A74" s="2" t="s">
        <v>360</v>
      </c>
      <c r="C74" s="3">
        <v>13</v>
      </c>
      <c r="E74" s="1" t="s">
        <v>47</v>
      </c>
      <c r="G74" s="8" t="s">
        <v>549</v>
      </c>
      <c r="I74" s="3">
        <v>0</v>
      </c>
      <c r="K74" s="3">
        <v>0</v>
      </c>
      <c r="M74" s="3">
        <v>0</v>
      </c>
      <c r="O74" s="3">
        <v>79890410992</v>
      </c>
      <c r="Q74" s="1">
        <v>0</v>
      </c>
      <c r="S74" s="3">
        <v>79890410992</v>
      </c>
    </row>
    <row r="75" spans="1:19" ht="22.5">
      <c r="A75" s="2" t="s">
        <v>368</v>
      </c>
      <c r="C75" s="3">
        <v>1</v>
      </c>
      <c r="E75" s="1" t="s">
        <v>47</v>
      </c>
      <c r="G75" s="8">
        <v>18</v>
      </c>
      <c r="I75" s="3">
        <v>0</v>
      </c>
      <c r="K75" s="3">
        <v>0</v>
      </c>
      <c r="M75" s="3">
        <v>0</v>
      </c>
      <c r="O75" s="3">
        <v>71013698656</v>
      </c>
      <c r="Q75" s="1">
        <v>0</v>
      </c>
      <c r="S75" s="3">
        <v>71013698656</v>
      </c>
    </row>
    <row r="76" spans="1:19" ht="22.5">
      <c r="A76" s="2" t="s">
        <v>363</v>
      </c>
      <c r="C76" s="3">
        <v>1</v>
      </c>
      <c r="E76" s="1" t="s">
        <v>47</v>
      </c>
      <c r="G76" s="8">
        <v>18</v>
      </c>
      <c r="I76" s="3">
        <v>3945205479</v>
      </c>
      <c r="K76" s="3">
        <v>0</v>
      </c>
      <c r="M76" s="3">
        <v>3945205479</v>
      </c>
      <c r="O76" s="3">
        <v>122301369889</v>
      </c>
      <c r="Q76" s="1">
        <v>0</v>
      </c>
      <c r="S76" s="3">
        <v>122301369889</v>
      </c>
    </row>
    <row r="77" spans="1:19" ht="22.5">
      <c r="A77" s="2" t="s">
        <v>363</v>
      </c>
      <c r="C77" s="3">
        <v>1</v>
      </c>
      <c r="E77" s="1" t="s">
        <v>47</v>
      </c>
      <c r="G77" s="8">
        <v>0</v>
      </c>
      <c r="I77" s="3">
        <v>3428045</v>
      </c>
      <c r="K77" s="3">
        <v>0</v>
      </c>
      <c r="M77" s="3">
        <v>3428045</v>
      </c>
      <c r="O77" s="3">
        <v>7174618</v>
      </c>
      <c r="Q77" s="1">
        <v>0</v>
      </c>
      <c r="S77" s="3">
        <v>7174618</v>
      </c>
    </row>
    <row r="78" spans="1:19" ht="22.5">
      <c r="A78" s="2" t="s">
        <v>368</v>
      </c>
      <c r="C78" s="3">
        <v>1</v>
      </c>
      <c r="E78" s="1" t="s">
        <v>47</v>
      </c>
      <c r="G78" s="8">
        <v>18</v>
      </c>
      <c r="I78" s="3">
        <v>10356164384</v>
      </c>
      <c r="K78" s="3">
        <v>0</v>
      </c>
      <c r="M78" s="3">
        <v>10356164384</v>
      </c>
      <c r="O78" s="3">
        <v>187890410984</v>
      </c>
      <c r="Q78" s="1">
        <v>0</v>
      </c>
      <c r="S78" s="3">
        <v>187890410984</v>
      </c>
    </row>
    <row r="79" spans="1:19" ht="22.5">
      <c r="A79" s="2" t="s">
        <v>363</v>
      </c>
      <c r="C79" s="3">
        <v>1</v>
      </c>
      <c r="E79" s="1" t="s">
        <v>47</v>
      </c>
      <c r="G79" s="8">
        <v>18</v>
      </c>
      <c r="I79" s="3">
        <v>16273972603</v>
      </c>
      <c r="K79" s="3">
        <v>0</v>
      </c>
      <c r="M79" s="3">
        <v>16273972603</v>
      </c>
      <c r="O79" s="3">
        <v>193808219203</v>
      </c>
      <c r="Q79" s="1">
        <v>0</v>
      </c>
      <c r="S79" s="3">
        <v>193808219203</v>
      </c>
    </row>
    <row r="80" spans="1:19" ht="22.5">
      <c r="A80" s="2" t="s">
        <v>373</v>
      </c>
      <c r="C80" s="3">
        <v>1</v>
      </c>
      <c r="E80" s="1" t="s">
        <v>47</v>
      </c>
      <c r="G80" s="8">
        <v>18</v>
      </c>
      <c r="I80" s="3">
        <v>23671232877</v>
      </c>
      <c r="K80" s="3">
        <v>0</v>
      </c>
      <c r="M80" s="3">
        <v>23671232877</v>
      </c>
      <c r="O80" s="3">
        <v>260383561667</v>
      </c>
      <c r="Q80" s="1">
        <v>0</v>
      </c>
      <c r="S80" s="3">
        <v>260383561667</v>
      </c>
    </row>
    <row r="81" spans="1:19" ht="22.5">
      <c r="A81" s="2" t="s">
        <v>376</v>
      </c>
      <c r="C81" s="3">
        <v>1</v>
      </c>
      <c r="E81" s="1" t="s">
        <v>47</v>
      </c>
      <c r="G81" s="8" t="s">
        <v>549</v>
      </c>
      <c r="I81" s="3">
        <v>35726027400</v>
      </c>
      <c r="K81" s="3">
        <v>0</v>
      </c>
      <c r="M81" s="3">
        <v>35726027400</v>
      </c>
      <c r="O81" s="3">
        <v>272438356190</v>
      </c>
      <c r="Q81" s="1">
        <v>0</v>
      </c>
      <c r="S81" s="3">
        <v>272438356190</v>
      </c>
    </row>
    <row r="82" spans="1:19" ht="22.5">
      <c r="A82" s="2" t="s">
        <v>399</v>
      </c>
      <c r="C82" s="3">
        <v>30</v>
      </c>
      <c r="G82" s="8" t="s">
        <v>549</v>
      </c>
      <c r="I82" s="3">
        <v>0</v>
      </c>
      <c r="K82" s="3">
        <v>0</v>
      </c>
      <c r="M82" s="3">
        <v>0</v>
      </c>
      <c r="O82" s="3">
        <v>102575342466</v>
      </c>
      <c r="Q82" s="1">
        <v>0</v>
      </c>
      <c r="S82" s="3">
        <v>102575342466</v>
      </c>
    </row>
    <row r="83" spans="1:19" ht="22.5">
      <c r="A83" s="2" t="s">
        <v>360</v>
      </c>
      <c r="C83" s="3">
        <v>30</v>
      </c>
      <c r="E83" s="1" t="s">
        <v>47</v>
      </c>
      <c r="G83" s="8" t="s">
        <v>549</v>
      </c>
      <c r="I83" s="3">
        <v>226438356162</v>
      </c>
      <c r="K83" s="3">
        <v>0</v>
      </c>
      <c r="M83" s="3">
        <v>226438356162</v>
      </c>
      <c r="O83" s="3">
        <v>895890410953</v>
      </c>
      <c r="Q83" s="1">
        <v>0</v>
      </c>
      <c r="S83" s="3">
        <v>895890410953</v>
      </c>
    </row>
    <row r="84" spans="1:19" ht="22.5">
      <c r="A84" s="2" t="s">
        <v>385</v>
      </c>
      <c r="C84" s="3">
        <v>30</v>
      </c>
      <c r="E84" s="1" t="s">
        <v>47</v>
      </c>
      <c r="G84" s="8" t="s">
        <v>549</v>
      </c>
      <c r="I84" s="3">
        <v>115098082194</v>
      </c>
      <c r="K84" s="3">
        <v>0</v>
      </c>
      <c r="M84" s="3">
        <v>115098082194</v>
      </c>
      <c r="O84" s="3">
        <v>942914191745</v>
      </c>
      <c r="Q84" s="1">
        <v>0</v>
      </c>
      <c r="S84" s="3">
        <v>942914191745</v>
      </c>
    </row>
    <row r="85" spans="1:19" ht="22.5">
      <c r="A85" s="2" t="s">
        <v>399</v>
      </c>
      <c r="C85" s="3">
        <v>30</v>
      </c>
      <c r="E85" s="1" t="s">
        <v>47</v>
      </c>
      <c r="G85" s="8" t="s">
        <v>549</v>
      </c>
      <c r="I85" s="3">
        <v>0</v>
      </c>
      <c r="K85" s="3">
        <v>0</v>
      </c>
      <c r="M85" s="3">
        <v>0</v>
      </c>
      <c r="O85" s="3">
        <v>174520547945</v>
      </c>
      <c r="Q85" s="1">
        <v>0</v>
      </c>
      <c r="S85" s="3">
        <v>174520547945</v>
      </c>
    </row>
    <row r="86" spans="1:19" ht="22.5">
      <c r="A86" s="2" t="s">
        <v>480</v>
      </c>
      <c r="C86" s="3">
        <v>7</v>
      </c>
      <c r="E86" s="1" t="s">
        <v>47</v>
      </c>
      <c r="G86" s="8" t="s">
        <v>549</v>
      </c>
      <c r="I86" s="3">
        <v>0</v>
      </c>
      <c r="K86" s="3">
        <v>0</v>
      </c>
      <c r="M86" s="3">
        <v>0</v>
      </c>
      <c r="O86" s="3">
        <v>117534246574</v>
      </c>
      <c r="Q86" s="1">
        <v>0</v>
      </c>
      <c r="S86" s="3">
        <v>117534246574</v>
      </c>
    </row>
    <row r="87" spans="1:19" ht="22.5">
      <c r="A87" s="2" t="s">
        <v>360</v>
      </c>
      <c r="C87" s="3">
        <v>7</v>
      </c>
      <c r="E87" s="1" t="s">
        <v>47</v>
      </c>
      <c r="G87" s="8" t="s">
        <v>549</v>
      </c>
      <c r="I87" s="3">
        <v>3013698651</v>
      </c>
      <c r="K87" s="3">
        <v>0</v>
      </c>
      <c r="M87" s="3">
        <f>I87</f>
        <v>3013698651</v>
      </c>
      <c r="O87" s="3">
        <v>304726027399</v>
      </c>
      <c r="Q87" s="1">
        <v>0</v>
      </c>
      <c r="S87" s="3">
        <v>304726027399</v>
      </c>
    </row>
    <row r="88" spans="1:19" ht="22.5">
      <c r="A88" s="2" t="s">
        <v>388</v>
      </c>
      <c r="C88" s="3">
        <v>30</v>
      </c>
      <c r="E88" s="1" t="s">
        <v>47</v>
      </c>
      <c r="G88" s="8">
        <v>0</v>
      </c>
      <c r="I88" s="3">
        <v>0</v>
      </c>
      <c r="K88" s="3">
        <v>0</v>
      </c>
      <c r="M88" s="3">
        <v>0</v>
      </c>
      <c r="O88" s="3">
        <v>9666089494</v>
      </c>
      <c r="Q88" s="1">
        <v>0</v>
      </c>
      <c r="S88" s="3">
        <v>9666089494</v>
      </c>
    </row>
    <row r="89" spans="1:19" ht="22.5">
      <c r="A89" s="2" t="s">
        <v>481</v>
      </c>
      <c r="C89" s="3">
        <v>30</v>
      </c>
      <c r="E89" s="1" t="s">
        <v>47</v>
      </c>
      <c r="G89" s="8" t="s">
        <v>549</v>
      </c>
      <c r="I89" s="3">
        <v>0</v>
      </c>
      <c r="K89" s="3">
        <v>0</v>
      </c>
      <c r="M89" s="3">
        <v>0</v>
      </c>
      <c r="O89" s="3">
        <v>181369862994</v>
      </c>
      <c r="Q89" s="1">
        <v>0</v>
      </c>
      <c r="S89" s="3">
        <v>181369862994</v>
      </c>
    </row>
    <row r="90" spans="1:19" ht="22.5">
      <c r="A90" s="2" t="s">
        <v>388</v>
      </c>
      <c r="C90" s="3">
        <v>30</v>
      </c>
      <c r="E90" s="1" t="s">
        <v>47</v>
      </c>
      <c r="G90" s="8" t="s">
        <v>549</v>
      </c>
      <c r="I90" s="3">
        <v>0</v>
      </c>
      <c r="K90" s="3">
        <v>0</v>
      </c>
      <c r="M90" s="3">
        <v>0</v>
      </c>
      <c r="O90" s="3">
        <v>151635616433</v>
      </c>
      <c r="Q90" s="1">
        <v>0</v>
      </c>
      <c r="S90" s="3">
        <v>151635616433</v>
      </c>
    </row>
    <row r="91" spans="1:19" ht="22.5">
      <c r="A91" s="2" t="s">
        <v>388</v>
      </c>
      <c r="C91" s="3">
        <v>30</v>
      </c>
      <c r="E91" s="1" t="s">
        <v>47</v>
      </c>
      <c r="G91" s="8" t="s">
        <v>549</v>
      </c>
      <c r="I91" s="3">
        <v>0</v>
      </c>
      <c r="K91" s="3">
        <v>0</v>
      </c>
      <c r="M91" s="3">
        <v>0</v>
      </c>
      <c r="O91" s="3">
        <v>86986301363</v>
      </c>
      <c r="Q91" s="1">
        <v>0</v>
      </c>
      <c r="S91" s="3">
        <v>86986301363</v>
      </c>
    </row>
    <row r="92" spans="1:19" ht="22.5">
      <c r="A92" s="2" t="s">
        <v>385</v>
      </c>
      <c r="C92" s="3">
        <v>30</v>
      </c>
      <c r="E92" s="1" t="s">
        <v>47</v>
      </c>
      <c r="G92" s="8" t="s">
        <v>549</v>
      </c>
      <c r="I92" s="3">
        <v>86750684933</v>
      </c>
      <c r="K92" s="3">
        <v>0</v>
      </c>
      <c r="M92" s="3">
        <v>86750684933</v>
      </c>
      <c r="O92" s="3">
        <v>272789041081</v>
      </c>
      <c r="Q92" s="3">
        <v>0</v>
      </c>
      <c r="S92" s="3">
        <v>272789041081</v>
      </c>
    </row>
    <row r="93" spans="1:19" ht="22.5">
      <c r="A93" s="2" t="s">
        <v>385</v>
      </c>
      <c r="C93" s="3">
        <v>30</v>
      </c>
      <c r="E93" s="1" t="s">
        <v>47</v>
      </c>
      <c r="G93" s="8" t="s">
        <v>549</v>
      </c>
      <c r="I93" s="3">
        <v>108438356161</v>
      </c>
      <c r="K93" s="3">
        <v>0</v>
      </c>
      <c r="M93" s="3">
        <v>108438356161</v>
      </c>
      <c r="O93" s="3">
        <v>326739726002</v>
      </c>
      <c r="Q93" s="3">
        <v>0</v>
      </c>
      <c r="S93" s="3">
        <v>326739726002</v>
      </c>
    </row>
    <row r="94" spans="1:19" ht="22.5">
      <c r="A94" s="2" t="s">
        <v>385</v>
      </c>
      <c r="C94" s="3">
        <v>2</v>
      </c>
      <c r="E94" s="1" t="s">
        <v>47</v>
      </c>
      <c r="G94" s="8" t="s">
        <v>549</v>
      </c>
      <c r="I94" s="3">
        <v>108219178079</v>
      </c>
      <c r="K94" s="3">
        <v>0</v>
      </c>
      <c r="M94" s="3">
        <f>I94</f>
        <v>108219178079</v>
      </c>
      <c r="O94" s="3">
        <v>322849315044</v>
      </c>
      <c r="Q94" s="3">
        <v>150731701</v>
      </c>
      <c r="S94" s="3">
        <v>322698583343</v>
      </c>
    </row>
    <row r="95" spans="1:19" ht="22.5">
      <c r="A95" s="2" t="s">
        <v>388</v>
      </c>
      <c r="C95" s="3">
        <v>3</v>
      </c>
      <c r="E95" s="1" t="s">
        <v>47</v>
      </c>
      <c r="G95" s="8" t="s">
        <v>549</v>
      </c>
      <c r="I95" s="3">
        <v>0</v>
      </c>
      <c r="K95" s="3">
        <v>0</v>
      </c>
      <c r="M95" s="3">
        <v>0</v>
      </c>
      <c r="O95" s="3">
        <v>114945205477</v>
      </c>
      <c r="Q95" s="3">
        <v>0</v>
      </c>
      <c r="S95" s="3">
        <v>114945205477</v>
      </c>
    </row>
    <row r="96" spans="1:19" ht="22.5">
      <c r="A96" s="2" t="s">
        <v>388</v>
      </c>
      <c r="C96" s="3">
        <v>5</v>
      </c>
      <c r="E96" s="1" t="s">
        <v>47</v>
      </c>
      <c r="G96" s="8" t="s">
        <v>549</v>
      </c>
      <c r="I96" s="3">
        <v>0</v>
      </c>
      <c r="K96" s="3">
        <v>0</v>
      </c>
      <c r="M96" s="3">
        <v>0</v>
      </c>
      <c r="O96" s="3">
        <v>110506849313</v>
      </c>
      <c r="Q96" s="3">
        <v>0</v>
      </c>
      <c r="S96" s="3">
        <v>110506849313</v>
      </c>
    </row>
    <row r="97" spans="1:19" ht="22.5">
      <c r="A97" s="2" t="s">
        <v>388</v>
      </c>
      <c r="C97" s="3">
        <v>6</v>
      </c>
      <c r="E97" s="1" t="s">
        <v>47</v>
      </c>
      <c r="G97" s="8" t="s">
        <v>549</v>
      </c>
      <c r="I97" s="3">
        <v>0</v>
      </c>
      <c r="K97" s="3">
        <v>0</v>
      </c>
      <c r="M97" s="3">
        <v>0</v>
      </c>
      <c r="O97" s="3">
        <v>72191780820</v>
      </c>
      <c r="Q97" s="3">
        <v>0</v>
      </c>
      <c r="S97" s="3">
        <v>72191780820</v>
      </c>
    </row>
    <row r="98" spans="1:19" ht="22.5">
      <c r="A98" s="2" t="s">
        <v>388</v>
      </c>
      <c r="C98" s="3">
        <v>9</v>
      </c>
      <c r="E98" s="1" t="s">
        <v>47</v>
      </c>
      <c r="G98" s="8" t="s">
        <v>549</v>
      </c>
      <c r="I98" s="3">
        <v>0</v>
      </c>
      <c r="K98" s="3">
        <v>0</v>
      </c>
      <c r="M98" s="3">
        <v>0</v>
      </c>
      <c r="O98" s="3">
        <v>101630136984</v>
      </c>
      <c r="Q98" s="3">
        <v>0</v>
      </c>
      <c r="S98" s="3">
        <v>101630136984</v>
      </c>
    </row>
    <row r="99" spans="1:19" ht="22.5">
      <c r="A99" s="2" t="s">
        <v>399</v>
      </c>
      <c r="C99" s="3">
        <v>30</v>
      </c>
      <c r="E99" s="1" t="s">
        <v>47</v>
      </c>
      <c r="G99" s="8" t="s">
        <v>549</v>
      </c>
      <c r="I99" s="3">
        <v>96561643836</v>
      </c>
      <c r="K99" s="3">
        <v>0</v>
      </c>
      <c r="M99" s="3">
        <v>96561643836</v>
      </c>
      <c r="O99" s="3">
        <v>355753424657</v>
      </c>
      <c r="Q99" s="3">
        <v>0</v>
      </c>
      <c r="S99" s="3">
        <v>355753424657</v>
      </c>
    </row>
    <row r="100" spans="1:19" ht="22.5">
      <c r="A100" s="2" t="s">
        <v>399</v>
      </c>
      <c r="C100" s="3">
        <v>30</v>
      </c>
      <c r="E100" s="1" t="s">
        <v>47</v>
      </c>
      <c r="G100" s="8" t="s">
        <v>549</v>
      </c>
      <c r="I100" s="3">
        <v>41383561645</v>
      </c>
      <c r="K100" s="3">
        <v>0</v>
      </c>
      <c r="M100" s="3">
        <v>41383561645</v>
      </c>
      <c r="O100" s="3">
        <v>152465753425</v>
      </c>
      <c r="Q100" s="3">
        <v>0</v>
      </c>
      <c r="S100" s="3">
        <v>152465753425</v>
      </c>
    </row>
    <row r="101" spans="1:19" ht="22.5">
      <c r="A101" s="2" t="s">
        <v>399</v>
      </c>
      <c r="C101" s="3">
        <v>30</v>
      </c>
      <c r="E101" s="1" t="s">
        <v>47</v>
      </c>
      <c r="G101" s="8" t="s">
        <v>549</v>
      </c>
      <c r="I101" s="3">
        <v>68972602740</v>
      </c>
      <c r="K101" s="3">
        <v>0</v>
      </c>
      <c r="M101" s="3">
        <v>68972602740</v>
      </c>
      <c r="O101" s="3">
        <v>254109589041</v>
      </c>
      <c r="Q101" s="3">
        <v>0</v>
      </c>
      <c r="S101" s="3">
        <v>254109589041</v>
      </c>
    </row>
    <row r="102" spans="1:19" ht="22.5">
      <c r="A102" s="2" t="s">
        <v>360</v>
      </c>
      <c r="C102" s="3">
        <v>10</v>
      </c>
      <c r="E102" s="1" t="s">
        <v>47</v>
      </c>
      <c r="G102" s="8" t="s">
        <v>549</v>
      </c>
      <c r="I102" s="3">
        <v>0</v>
      </c>
      <c r="K102" s="3">
        <v>0</v>
      </c>
      <c r="M102" s="3">
        <v>0</v>
      </c>
      <c r="O102" s="3">
        <v>74246575328</v>
      </c>
      <c r="Q102" s="3">
        <v>2122664</v>
      </c>
      <c r="S102" s="3">
        <v>74244452664</v>
      </c>
    </row>
    <row r="103" spans="1:19" ht="22.5">
      <c r="A103" s="2" t="s">
        <v>388</v>
      </c>
      <c r="C103" s="3">
        <v>11</v>
      </c>
      <c r="E103" s="1" t="s">
        <v>47</v>
      </c>
      <c r="G103" s="8" t="s">
        <v>549</v>
      </c>
      <c r="I103" s="3">
        <v>0</v>
      </c>
      <c r="K103" s="3">
        <v>0</v>
      </c>
      <c r="M103" s="3">
        <v>0</v>
      </c>
      <c r="O103" s="3">
        <v>64794520546</v>
      </c>
      <c r="Q103" s="3">
        <v>0</v>
      </c>
      <c r="S103" s="3">
        <v>64794520546</v>
      </c>
    </row>
    <row r="104" spans="1:19" ht="22.5">
      <c r="A104" s="2" t="s">
        <v>482</v>
      </c>
      <c r="C104" s="3">
        <v>11</v>
      </c>
      <c r="E104" s="1" t="s">
        <v>47</v>
      </c>
      <c r="G104" s="8" t="s">
        <v>549</v>
      </c>
      <c r="I104" s="3">
        <v>0</v>
      </c>
      <c r="K104" s="3">
        <v>0</v>
      </c>
      <c r="M104" s="3">
        <v>0</v>
      </c>
      <c r="O104" s="3">
        <v>18191780807</v>
      </c>
      <c r="Q104" s="3">
        <v>583281</v>
      </c>
      <c r="S104" s="3">
        <v>18191197526</v>
      </c>
    </row>
    <row r="105" spans="1:19" ht="22.5">
      <c r="A105" s="2" t="s">
        <v>360</v>
      </c>
      <c r="C105" s="3">
        <v>24</v>
      </c>
      <c r="E105" s="1" t="s">
        <v>47</v>
      </c>
      <c r="G105" s="8" t="s">
        <v>549</v>
      </c>
      <c r="I105" s="3">
        <v>0</v>
      </c>
      <c r="K105" s="3">
        <v>0</v>
      </c>
      <c r="M105" s="3">
        <v>0</v>
      </c>
      <c r="O105" s="3">
        <v>53534246572</v>
      </c>
      <c r="Q105" s="3">
        <v>5039728</v>
      </c>
      <c r="S105" s="3">
        <v>53529206844</v>
      </c>
    </row>
    <row r="106" spans="1:19" ht="22.5">
      <c r="A106" s="2" t="s">
        <v>418</v>
      </c>
      <c r="C106" s="3">
        <v>25</v>
      </c>
      <c r="E106" s="1" t="s">
        <v>47</v>
      </c>
      <c r="G106" s="8" t="s">
        <v>549</v>
      </c>
      <c r="I106" s="3">
        <v>0</v>
      </c>
      <c r="K106" s="3">
        <v>0</v>
      </c>
      <c r="M106" s="3">
        <v>0</v>
      </c>
      <c r="O106" s="3">
        <v>55479452054</v>
      </c>
      <c r="Q106" s="3">
        <v>0</v>
      </c>
      <c r="S106" s="3">
        <v>55479452054</v>
      </c>
    </row>
    <row r="107" spans="1:19" ht="22.5">
      <c r="A107" s="2" t="s">
        <v>404</v>
      </c>
      <c r="C107" s="3">
        <v>25</v>
      </c>
      <c r="E107" s="1" t="s">
        <v>47</v>
      </c>
      <c r="G107" s="8" t="s">
        <v>549</v>
      </c>
      <c r="I107" s="3">
        <v>0</v>
      </c>
      <c r="K107" s="3">
        <v>0</v>
      </c>
      <c r="M107" s="3">
        <v>0</v>
      </c>
      <c r="O107" s="3">
        <v>55479452054</v>
      </c>
      <c r="Q107" s="3">
        <v>0</v>
      </c>
      <c r="S107" s="3">
        <v>55479452054</v>
      </c>
    </row>
    <row r="108" spans="1:19" ht="22.5">
      <c r="A108" s="2" t="s">
        <v>385</v>
      </c>
      <c r="C108" s="3">
        <v>25</v>
      </c>
      <c r="E108" s="1" t="s">
        <v>47</v>
      </c>
      <c r="G108" s="8" t="s">
        <v>549</v>
      </c>
      <c r="I108" s="3">
        <v>68745205485</v>
      </c>
      <c r="K108" s="3">
        <v>0</v>
      </c>
      <c r="M108" s="3">
        <f>I108</f>
        <v>68745205485</v>
      </c>
      <c r="O108" s="3">
        <v>146860273969</v>
      </c>
      <c r="Q108" s="3">
        <v>214095266</v>
      </c>
      <c r="S108" s="3">
        <v>146646178703</v>
      </c>
    </row>
    <row r="109" spans="1:19" ht="22.5">
      <c r="A109" s="2" t="s">
        <v>410</v>
      </c>
      <c r="C109" s="3">
        <v>30</v>
      </c>
      <c r="E109" s="1" t="s">
        <v>47</v>
      </c>
      <c r="G109" s="8" t="s">
        <v>549</v>
      </c>
      <c r="I109" s="3">
        <v>37041095869</v>
      </c>
      <c r="K109" s="3">
        <v>0</v>
      </c>
      <c r="M109" s="3">
        <v>37041095869</v>
      </c>
      <c r="O109" s="3">
        <v>72547945184</v>
      </c>
      <c r="Q109" s="3">
        <v>0</v>
      </c>
      <c r="S109" s="3">
        <v>72547945184</v>
      </c>
    </row>
    <row r="110" spans="1:19" ht="22.5">
      <c r="A110" s="2" t="s">
        <v>404</v>
      </c>
      <c r="C110" s="3">
        <v>30</v>
      </c>
      <c r="E110" s="1" t="s">
        <v>47</v>
      </c>
      <c r="G110" s="8" t="s">
        <v>549</v>
      </c>
      <c r="I110" s="3">
        <v>119178082190</v>
      </c>
      <c r="K110" s="3">
        <v>0</v>
      </c>
      <c r="M110" s="3">
        <v>119178082190</v>
      </c>
      <c r="O110" s="3">
        <v>172602739723</v>
      </c>
      <c r="Q110" s="3">
        <v>0</v>
      </c>
      <c r="S110" s="3">
        <v>172602739723</v>
      </c>
    </row>
    <row r="111" spans="1:19" ht="22.5">
      <c r="A111" s="2" t="s">
        <v>388</v>
      </c>
      <c r="C111" s="3">
        <v>30</v>
      </c>
      <c r="E111" s="1" t="s">
        <v>47</v>
      </c>
      <c r="G111" s="8" t="s">
        <v>549</v>
      </c>
      <c r="I111" s="3">
        <v>414739726027</v>
      </c>
      <c r="K111" s="3">
        <v>0</v>
      </c>
      <c r="M111" s="3">
        <v>414739726027</v>
      </c>
      <c r="O111" s="3">
        <v>513123287667</v>
      </c>
      <c r="Q111" s="3">
        <v>0</v>
      </c>
      <c r="S111" s="3">
        <v>513123287667</v>
      </c>
    </row>
    <row r="112" spans="1:19" ht="22.5">
      <c r="A112" s="2" t="s">
        <v>404</v>
      </c>
      <c r="C112" s="3">
        <v>30</v>
      </c>
      <c r="E112" s="1" t="s">
        <v>47</v>
      </c>
      <c r="G112" s="8" t="s">
        <v>549</v>
      </c>
      <c r="I112" s="3">
        <v>59589041083</v>
      </c>
      <c r="K112" s="3">
        <v>0</v>
      </c>
      <c r="M112" s="3">
        <v>59589041083</v>
      </c>
      <c r="O112" s="3">
        <v>71917808203</v>
      </c>
      <c r="Q112" s="3">
        <v>0</v>
      </c>
      <c r="S112" s="3">
        <v>71917808203</v>
      </c>
    </row>
    <row r="113" spans="1:19" ht="22.5">
      <c r="A113" s="2" t="s">
        <v>418</v>
      </c>
      <c r="C113" s="3">
        <v>30</v>
      </c>
      <c r="E113" s="1" t="s">
        <v>47</v>
      </c>
      <c r="G113" s="8" t="s">
        <v>549</v>
      </c>
      <c r="I113" s="3">
        <v>59589041080</v>
      </c>
      <c r="K113" s="3">
        <v>0</v>
      </c>
      <c r="M113" s="3">
        <v>59589041080</v>
      </c>
      <c r="O113" s="3">
        <v>71917808200</v>
      </c>
      <c r="Q113" s="3">
        <v>0</v>
      </c>
      <c r="S113" s="3">
        <v>71917808200</v>
      </c>
    </row>
    <row r="114" spans="1:19" ht="22.5">
      <c r="A114" s="2" t="s">
        <v>388</v>
      </c>
      <c r="C114" s="3">
        <v>30</v>
      </c>
      <c r="E114" s="1" t="s">
        <v>47</v>
      </c>
      <c r="G114" s="8" t="s">
        <v>549</v>
      </c>
      <c r="I114" s="3">
        <v>92164383539</v>
      </c>
      <c r="K114" s="3">
        <v>0</v>
      </c>
      <c r="M114" s="3">
        <v>92164383539</v>
      </c>
      <c r="O114" s="3">
        <v>95287671210</v>
      </c>
      <c r="Q114" s="3">
        <v>0</v>
      </c>
      <c r="S114" s="3">
        <v>95287671210</v>
      </c>
    </row>
    <row r="115" spans="1:19" ht="22.5">
      <c r="A115" s="2" t="s">
        <v>404</v>
      </c>
      <c r="C115" s="3">
        <v>30</v>
      </c>
      <c r="E115" s="1" t="s">
        <v>47</v>
      </c>
      <c r="G115" s="8" t="s">
        <v>549</v>
      </c>
      <c r="I115" s="3">
        <v>47671232864</v>
      </c>
      <c r="K115" s="3">
        <v>0</v>
      </c>
      <c r="M115" s="3">
        <v>47671232864</v>
      </c>
      <c r="O115" s="3">
        <v>49315068480</v>
      </c>
      <c r="Q115" s="3">
        <v>0</v>
      </c>
      <c r="S115" s="3">
        <v>49315068480</v>
      </c>
    </row>
    <row r="116" spans="1:19" ht="22.5">
      <c r="A116" s="2" t="s">
        <v>360</v>
      </c>
      <c r="C116" s="3">
        <v>30</v>
      </c>
      <c r="E116" s="1" t="s">
        <v>47</v>
      </c>
      <c r="G116" s="8" t="s">
        <v>549</v>
      </c>
      <c r="I116" s="3">
        <v>260404109566</v>
      </c>
      <c r="K116" s="3">
        <v>0</v>
      </c>
      <c r="M116" s="3">
        <v>260404109566</v>
      </c>
      <c r="O116" s="3">
        <v>269383561620</v>
      </c>
      <c r="Q116" s="3">
        <v>0</v>
      </c>
      <c r="S116" s="3">
        <v>269383561620</v>
      </c>
    </row>
    <row r="117" spans="1:19" ht="22.5">
      <c r="A117" s="2" t="s">
        <v>363</v>
      </c>
      <c r="C117" s="3">
        <v>1</v>
      </c>
      <c r="E117" s="1" t="s">
        <v>47</v>
      </c>
      <c r="G117" s="8" t="s">
        <v>549</v>
      </c>
      <c r="I117" s="3">
        <v>33095890393</v>
      </c>
      <c r="K117" s="3">
        <v>5759970</v>
      </c>
      <c r="M117" s="3">
        <v>33090130423</v>
      </c>
      <c r="O117" s="3">
        <v>33095890393</v>
      </c>
      <c r="Q117" s="3">
        <v>5759970</v>
      </c>
      <c r="S117" s="3">
        <v>33090130423</v>
      </c>
    </row>
    <row r="118" spans="1:19" ht="22.5">
      <c r="A118" s="2" t="s">
        <v>360</v>
      </c>
      <c r="C118" s="3">
        <v>7</v>
      </c>
      <c r="E118" s="1" t="s">
        <v>47</v>
      </c>
      <c r="G118" s="8" t="s">
        <v>549</v>
      </c>
      <c r="I118" s="3">
        <v>53876712319</v>
      </c>
      <c r="K118" s="3">
        <v>292080167</v>
      </c>
      <c r="M118" s="3">
        <v>53584632152</v>
      </c>
      <c r="O118" s="3">
        <v>53876712319</v>
      </c>
      <c r="Q118" s="3">
        <v>292080167</v>
      </c>
      <c r="S118" s="3">
        <v>53584632152</v>
      </c>
    </row>
    <row r="119" spans="1:19" ht="22.5">
      <c r="A119" s="2" t="s">
        <v>388</v>
      </c>
      <c r="C119" s="3">
        <v>30</v>
      </c>
      <c r="E119" s="1" t="s">
        <v>47</v>
      </c>
      <c r="G119" s="8" t="s">
        <v>549</v>
      </c>
      <c r="I119" s="3">
        <v>54821917789</v>
      </c>
      <c r="K119" s="3">
        <v>0</v>
      </c>
      <c r="M119" s="3">
        <v>54821917789</v>
      </c>
      <c r="O119" s="3">
        <v>54821917789</v>
      </c>
      <c r="Q119" s="3">
        <v>0</v>
      </c>
      <c r="S119" s="3">
        <v>54821917789</v>
      </c>
    </row>
    <row r="120" spans="1:19" ht="22.5">
      <c r="A120" s="2" t="s">
        <v>368</v>
      </c>
      <c r="C120" s="3">
        <v>1</v>
      </c>
      <c r="E120" s="1" t="s">
        <v>47</v>
      </c>
      <c r="G120" s="8" t="s">
        <v>549</v>
      </c>
      <c r="I120" s="3">
        <v>45205479440</v>
      </c>
      <c r="K120" s="3">
        <v>8639955</v>
      </c>
      <c r="M120" s="3">
        <v>45196839485</v>
      </c>
      <c r="O120" s="3">
        <v>45205479440</v>
      </c>
      <c r="Q120" s="3">
        <v>8639955</v>
      </c>
      <c r="S120" s="3">
        <v>45196839485</v>
      </c>
    </row>
    <row r="121" spans="1:19" ht="22.5">
      <c r="A121" s="2" t="s">
        <v>363</v>
      </c>
      <c r="C121" s="3">
        <v>1</v>
      </c>
      <c r="E121" s="1" t="s">
        <v>47</v>
      </c>
      <c r="G121" s="8" t="s">
        <v>549</v>
      </c>
      <c r="I121" s="3">
        <v>36986301360</v>
      </c>
      <c r="K121" s="3">
        <v>7069054</v>
      </c>
      <c r="M121" s="3">
        <v>36979232306</v>
      </c>
      <c r="O121" s="3">
        <v>36986301360</v>
      </c>
      <c r="Q121" s="3">
        <v>7069054</v>
      </c>
      <c r="S121" s="3">
        <v>36979232306</v>
      </c>
    </row>
    <row r="122" spans="1:19" ht="22.5">
      <c r="A122" s="2" t="s">
        <v>373</v>
      </c>
      <c r="C122" s="3">
        <v>1</v>
      </c>
      <c r="E122" s="1" t="s">
        <v>47</v>
      </c>
      <c r="G122" s="8" t="s">
        <v>549</v>
      </c>
      <c r="I122" s="3">
        <v>46575342459</v>
      </c>
      <c r="K122" s="3">
        <v>8901772</v>
      </c>
      <c r="M122" s="3">
        <v>46566440687</v>
      </c>
      <c r="O122" s="3">
        <v>46575342459</v>
      </c>
      <c r="Q122" s="3">
        <v>8901772</v>
      </c>
      <c r="S122" s="3">
        <v>46566440687</v>
      </c>
    </row>
    <row r="123" spans="1:19" ht="22.5">
      <c r="A123" s="2" t="s">
        <v>376</v>
      </c>
      <c r="C123" s="3">
        <v>1</v>
      </c>
      <c r="E123" s="1" t="s">
        <v>47</v>
      </c>
      <c r="G123" s="8" t="s">
        <v>549</v>
      </c>
      <c r="I123" s="3">
        <v>38356164378</v>
      </c>
      <c r="K123" s="3">
        <v>11519940</v>
      </c>
      <c r="M123" s="3">
        <v>38344644438</v>
      </c>
      <c r="O123" s="3">
        <v>38356164378</v>
      </c>
      <c r="Q123" s="3">
        <v>11519940</v>
      </c>
      <c r="S123" s="3">
        <v>38344644438</v>
      </c>
    </row>
    <row r="124" spans="1:19" ht="22.5">
      <c r="A124" s="2" t="s">
        <v>399</v>
      </c>
      <c r="C124" s="3">
        <v>30</v>
      </c>
      <c r="E124" s="1" t="s">
        <v>47</v>
      </c>
      <c r="G124" s="8" t="s">
        <v>549</v>
      </c>
      <c r="I124" s="3">
        <v>84383561643</v>
      </c>
      <c r="K124" s="3">
        <v>0</v>
      </c>
      <c r="M124" s="3">
        <v>84383561643</v>
      </c>
      <c r="O124" s="3">
        <v>84383561643</v>
      </c>
      <c r="Q124" s="3">
        <v>0</v>
      </c>
      <c r="S124" s="3">
        <v>84383561643</v>
      </c>
    </row>
    <row r="125" spans="1:19" ht="22.5">
      <c r="A125" s="2" t="s">
        <v>437</v>
      </c>
      <c r="C125" s="3">
        <v>20</v>
      </c>
      <c r="E125" s="1" t="s">
        <v>47</v>
      </c>
      <c r="G125" s="8" t="s">
        <v>549</v>
      </c>
      <c r="I125" s="3">
        <v>23835616430</v>
      </c>
      <c r="K125" s="3">
        <v>371830488</v>
      </c>
      <c r="M125" s="3">
        <v>23463785942</v>
      </c>
      <c r="O125" s="3">
        <v>23835616430</v>
      </c>
      <c r="Q125" s="3">
        <v>371830488</v>
      </c>
      <c r="S125" s="3">
        <v>23463785942</v>
      </c>
    </row>
    <row r="126" spans="1:19" ht="22.5">
      <c r="A126" s="2" t="s">
        <v>360</v>
      </c>
      <c r="C126" s="3">
        <v>27</v>
      </c>
      <c r="E126" s="1" t="s">
        <v>47</v>
      </c>
      <c r="G126" s="8" t="s">
        <v>549</v>
      </c>
      <c r="I126" s="3">
        <v>12328767123</v>
      </c>
      <c r="K126" s="3">
        <v>266942031</v>
      </c>
      <c r="M126" s="3">
        <v>12061825092</v>
      </c>
      <c r="O126" s="3">
        <v>12328767123</v>
      </c>
      <c r="Q126" s="3">
        <v>266942031</v>
      </c>
      <c r="S126" s="3">
        <v>12061825092</v>
      </c>
    </row>
    <row r="127" spans="1:19" ht="22.5">
      <c r="A127" s="2" t="s">
        <v>388</v>
      </c>
      <c r="C127" s="3">
        <v>30</v>
      </c>
      <c r="E127" s="1" t="s">
        <v>47</v>
      </c>
      <c r="G127" s="8" t="s">
        <v>549</v>
      </c>
      <c r="I127" s="3">
        <v>12328767123</v>
      </c>
      <c r="K127" s="3">
        <v>0</v>
      </c>
      <c r="M127" s="3">
        <v>12328767123</v>
      </c>
      <c r="O127" s="3">
        <v>12328767123</v>
      </c>
      <c r="Q127" s="3">
        <v>0</v>
      </c>
      <c r="S127" s="3">
        <v>12328767123</v>
      </c>
    </row>
    <row r="128" spans="1:19" ht="23.25" thickBot="1">
      <c r="A128" s="2" t="s">
        <v>399</v>
      </c>
      <c r="C128" s="3">
        <v>30</v>
      </c>
      <c r="E128" s="1" t="s">
        <v>47</v>
      </c>
      <c r="G128" s="8" t="s">
        <v>549</v>
      </c>
      <c r="I128" s="3">
        <v>9041095890</v>
      </c>
      <c r="K128" s="3">
        <v>0</v>
      </c>
      <c r="M128" s="3">
        <v>9041095890</v>
      </c>
      <c r="O128" s="3">
        <v>9041095890</v>
      </c>
      <c r="Q128" s="3">
        <v>0</v>
      </c>
      <c r="S128" s="3">
        <v>9041095890</v>
      </c>
    </row>
    <row r="129" spans="1:19" ht="22.5" thickBot="1">
      <c r="A129" s="1" t="s">
        <v>47</v>
      </c>
      <c r="C129" s="1" t="s">
        <v>47</v>
      </c>
      <c r="E129" s="1" t="s">
        <v>47</v>
      </c>
      <c r="G129" s="3"/>
      <c r="I129" s="4">
        <f>SUM(I8:I128)</f>
        <v>5567146771386</v>
      </c>
      <c r="K129" s="4">
        <f>SUM(K8:K128)</f>
        <v>972743377</v>
      </c>
      <c r="M129" s="4">
        <f>SUM(M8:M128)</f>
        <v>5566174028009</v>
      </c>
      <c r="O129" s="4">
        <f>SUM(O8:O128)</f>
        <v>25869085150525</v>
      </c>
      <c r="Q129" s="4">
        <f>SUM(Q8:Q128)</f>
        <v>1345316017</v>
      </c>
      <c r="S129" s="4">
        <f>SUM(S8:S128)</f>
        <v>25867739834508</v>
      </c>
    </row>
    <row r="130" spans="1:19" ht="22.5" thickTop="1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  <ignoredErrors>
    <ignoredError sqref="G89:G128 G81:G87 G73:G7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Q9" sqref="Q9:Q13"/>
    </sheetView>
  </sheetViews>
  <sheetFormatPr defaultRowHeight="21.75"/>
  <cols>
    <col min="1" max="1" width="36.28515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  <c r="R3" s="16" t="s">
        <v>451</v>
      </c>
      <c r="S3" s="16" t="s">
        <v>451</v>
      </c>
    </row>
    <row r="4" spans="1:19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2.5">
      <c r="A6" s="15" t="s">
        <v>3</v>
      </c>
      <c r="C6" s="15" t="s">
        <v>483</v>
      </c>
      <c r="D6" s="15" t="s">
        <v>483</v>
      </c>
      <c r="E6" s="15" t="s">
        <v>483</v>
      </c>
      <c r="F6" s="15" t="s">
        <v>483</v>
      </c>
      <c r="G6" s="15" t="s">
        <v>483</v>
      </c>
      <c r="I6" s="15" t="s">
        <v>453</v>
      </c>
      <c r="J6" s="15" t="s">
        <v>453</v>
      </c>
      <c r="K6" s="15" t="s">
        <v>453</v>
      </c>
      <c r="L6" s="15" t="s">
        <v>453</v>
      </c>
      <c r="M6" s="15" t="s">
        <v>453</v>
      </c>
      <c r="O6" s="15" t="s">
        <v>454</v>
      </c>
      <c r="P6" s="15" t="s">
        <v>454</v>
      </c>
      <c r="Q6" s="15" t="s">
        <v>454</v>
      </c>
      <c r="R6" s="15" t="s">
        <v>454</v>
      </c>
      <c r="S6" s="15" t="s">
        <v>454</v>
      </c>
    </row>
    <row r="7" spans="1:19" ht="22.5">
      <c r="A7" s="15" t="s">
        <v>3</v>
      </c>
      <c r="C7" s="15" t="s">
        <v>484</v>
      </c>
      <c r="E7" s="15" t="s">
        <v>485</v>
      </c>
      <c r="G7" s="15" t="s">
        <v>486</v>
      </c>
      <c r="I7" s="15" t="s">
        <v>487</v>
      </c>
      <c r="K7" s="15" t="s">
        <v>458</v>
      </c>
      <c r="M7" s="15" t="s">
        <v>488</v>
      </c>
      <c r="O7" s="15" t="s">
        <v>487</v>
      </c>
      <c r="Q7" s="15" t="s">
        <v>458</v>
      </c>
      <c r="S7" s="15" t="s">
        <v>488</v>
      </c>
    </row>
    <row r="8" spans="1:19">
      <c r="A8" s="1" t="s">
        <v>43</v>
      </c>
      <c r="C8" s="1" t="s">
        <v>489</v>
      </c>
      <c r="E8" s="3">
        <v>86200000</v>
      </c>
      <c r="G8" s="3">
        <v>3500</v>
      </c>
      <c r="I8" s="3">
        <v>301700000000</v>
      </c>
      <c r="K8" s="3">
        <v>42287750294</v>
      </c>
      <c r="M8" s="3">
        <v>259412249706</v>
      </c>
      <c r="O8" s="3">
        <v>301700000000</v>
      </c>
      <c r="Q8" s="3">
        <v>42287750294</v>
      </c>
      <c r="S8" s="3">
        <v>259412249706</v>
      </c>
    </row>
    <row r="9" spans="1:19">
      <c r="A9" s="1" t="s">
        <v>557</v>
      </c>
      <c r="C9" s="1" t="s">
        <v>47</v>
      </c>
      <c r="E9" s="1" t="s">
        <v>47</v>
      </c>
      <c r="G9" s="1" t="s">
        <v>47</v>
      </c>
      <c r="I9" s="3">
        <v>2424425000</v>
      </c>
      <c r="K9" s="1">
        <v>0</v>
      </c>
      <c r="M9" s="3">
        <v>2424425000</v>
      </c>
      <c r="O9" s="3">
        <v>9811057200</v>
      </c>
      <c r="Q9" s="1">
        <v>0</v>
      </c>
      <c r="S9" s="3">
        <v>9811057200</v>
      </c>
    </row>
    <row r="10" spans="1:19">
      <c r="A10" s="1" t="s">
        <v>559</v>
      </c>
      <c r="I10" s="3">
        <v>0</v>
      </c>
      <c r="K10" s="1">
        <v>0</v>
      </c>
      <c r="M10" s="3">
        <v>0</v>
      </c>
      <c r="O10" s="3">
        <v>172800000000</v>
      </c>
      <c r="Q10" s="1">
        <v>0</v>
      </c>
      <c r="S10" s="3">
        <v>172800000000</v>
      </c>
    </row>
    <row r="11" spans="1:19">
      <c r="A11" s="1" t="s">
        <v>560</v>
      </c>
      <c r="I11" s="3">
        <v>0</v>
      </c>
      <c r="K11" s="1">
        <v>0</v>
      </c>
      <c r="M11" s="3">
        <v>0</v>
      </c>
      <c r="O11" s="3">
        <v>19200000000</v>
      </c>
      <c r="Q11" s="1">
        <v>0</v>
      </c>
      <c r="S11" s="3">
        <v>19200000000</v>
      </c>
    </row>
    <row r="12" spans="1:19">
      <c r="A12" s="1" t="s">
        <v>561</v>
      </c>
      <c r="I12" s="3">
        <v>0</v>
      </c>
      <c r="K12" s="1">
        <v>0</v>
      </c>
      <c r="M12" s="3">
        <v>0</v>
      </c>
      <c r="O12" s="3">
        <v>80000000000</v>
      </c>
      <c r="Q12" s="1">
        <v>0</v>
      </c>
      <c r="S12" s="3">
        <v>80000000000</v>
      </c>
    </row>
    <row r="13" spans="1:19" ht="22.5" thickBot="1">
      <c r="A13" s="1" t="s">
        <v>562</v>
      </c>
      <c r="I13" s="3">
        <v>0</v>
      </c>
      <c r="K13" s="1">
        <v>0</v>
      </c>
      <c r="M13" s="3">
        <v>0</v>
      </c>
      <c r="O13" s="3">
        <v>337165000000</v>
      </c>
      <c r="Q13" s="1">
        <v>0</v>
      </c>
      <c r="S13" s="3">
        <v>337165000000</v>
      </c>
    </row>
    <row r="14" spans="1:19" ht="22.5" thickBot="1">
      <c r="I14" s="4">
        <f>SUM(I8:I13)</f>
        <v>304124425000</v>
      </c>
      <c r="K14" s="4">
        <f>SUM(K8:K13)</f>
        <v>42287750294</v>
      </c>
      <c r="M14" s="4">
        <f>SUM(M8:M13)</f>
        <v>261836674706</v>
      </c>
      <c r="O14" s="4">
        <f>SUM(O8:O13)</f>
        <v>920676057200</v>
      </c>
      <c r="Q14" s="4">
        <f>SUM(Q8:Q9)</f>
        <v>42287750294</v>
      </c>
      <c r="S14" s="4">
        <f>SUM(S8:S13)</f>
        <v>878388306906</v>
      </c>
    </row>
    <row r="15" spans="1:19" ht="22.5" thickTop="1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topLeftCell="A82" workbookViewId="0">
      <selection activeCell="I97" sqref="I97:I99"/>
    </sheetView>
  </sheetViews>
  <sheetFormatPr defaultRowHeight="21.75"/>
  <cols>
    <col min="1" max="1" width="45.28515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2.5">
      <c r="A3" s="16" t="s">
        <v>451</v>
      </c>
      <c r="B3" s="16" t="s">
        <v>451</v>
      </c>
      <c r="C3" s="16" t="s">
        <v>451</v>
      </c>
      <c r="D3" s="16" t="s">
        <v>451</v>
      </c>
      <c r="E3" s="16" t="s">
        <v>451</v>
      </c>
      <c r="F3" s="16" t="s">
        <v>451</v>
      </c>
      <c r="G3" s="16" t="s">
        <v>451</v>
      </c>
      <c r="H3" s="16" t="s">
        <v>451</v>
      </c>
      <c r="I3" s="16" t="s">
        <v>451</v>
      </c>
      <c r="J3" s="16" t="s">
        <v>451</v>
      </c>
      <c r="K3" s="16" t="s">
        <v>451</v>
      </c>
      <c r="L3" s="16" t="s">
        <v>451</v>
      </c>
      <c r="M3" s="16" t="s">
        <v>451</v>
      </c>
      <c r="N3" s="16" t="s">
        <v>451</v>
      </c>
      <c r="O3" s="16" t="s">
        <v>451</v>
      </c>
      <c r="P3" s="16" t="s">
        <v>451</v>
      </c>
      <c r="Q3" s="16" t="s">
        <v>451</v>
      </c>
    </row>
    <row r="4" spans="1:17" ht="22.5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2.5">
      <c r="A6" s="15" t="s">
        <v>3</v>
      </c>
      <c r="C6" s="15" t="s">
        <v>453</v>
      </c>
      <c r="D6" s="15" t="s">
        <v>453</v>
      </c>
      <c r="E6" s="15" t="s">
        <v>453</v>
      </c>
      <c r="F6" s="15" t="s">
        <v>453</v>
      </c>
      <c r="G6" s="15" t="s">
        <v>453</v>
      </c>
      <c r="H6" s="15" t="s">
        <v>453</v>
      </c>
      <c r="I6" s="15" t="s">
        <v>453</v>
      </c>
      <c r="K6" s="15" t="s">
        <v>454</v>
      </c>
      <c r="L6" s="15" t="s">
        <v>454</v>
      </c>
      <c r="M6" s="15" t="s">
        <v>454</v>
      </c>
      <c r="N6" s="15" t="s">
        <v>454</v>
      </c>
      <c r="O6" s="15" t="s">
        <v>454</v>
      </c>
      <c r="P6" s="15" t="s">
        <v>454</v>
      </c>
      <c r="Q6" s="15" t="s">
        <v>454</v>
      </c>
    </row>
    <row r="7" spans="1:17" ht="22.5">
      <c r="A7" s="15" t="s">
        <v>3</v>
      </c>
      <c r="C7" s="15" t="s">
        <v>7</v>
      </c>
      <c r="E7" s="15" t="s">
        <v>490</v>
      </c>
      <c r="G7" s="15" t="s">
        <v>491</v>
      </c>
      <c r="I7" s="15" t="s">
        <v>492</v>
      </c>
      <c r="K7" s="15" t="s">
        <v>7</v>
      </c>
      <c r="M7" s="15" t="s">
        <v>490</v>
      </c>
      <c r="O7" s="15" t="s">
        <v>491</v>
      </c>
      <c r="Q7" s="15" t="s">
        <v>492</v>
      </c>
    </row>
    <row r="8" spans="1:17" ht="22.5">
      <c r="A8" s="2" t="s">
        <v>34</v>
      </c>
      <c r="C8" s="3">
        <v>18515089</v>
      </c>
      <c r="E8" s="3">
        <v>318986401134</v>
      </c>
      <c r="G8" s="3">
        <v>308654981472</v>
      </c>
      <c r="I8" s="3">
        <f>E8-G8</f>
        <v>10331419662</v>
      </c>
      <c r="K8" s="3">
        <v>18515089</v>
      </c>
      <c r="M8" s="3">
        <v>318986401134</v>
      </c>
      <c r="O8" s="3">
        <v>298323561810</v>
      </c>
      <c r="Q8" s="3">
        <f>M8-O8</f>
        <v>20662839324</v>
      </c>
    </row>
    <row r="9" spans="1:17" ht="22.5">
      <c r="A9" s="2" t="s">
        <v>43</v>
      </c>
      <c r="C9" s="3">
        <v>86200000</v>
      </c>
      <c r="E9" s="3">
        <v>2575996115202</v>
      </c>
      <c r="G9" s="3">
        <v>2774505852118</v>
      </c>
      <c r="I9" s="3">
        <v>-198509736915</v>
      </c>
      <c r="K9" s="3">
        <v>86200000</v>
      </c>
      <c r="M9" s="3">
        <v>2575996115202</v>
      </c>
      <c r="O9" s="3">
        <v>2583370558992</v>
      </c>
      <c r="Q9" s="3">
        <v>-7374443789</v>
      </c>
    </row>
    <row r="10" spans="1:17" ht="22.5">
      <c r="A10" s="2" t="s">
        <v>15</v>
      </c>
      <c r="C10" s="3">
        <v>24102426</v>
      </c>
      <c r="E10" s="3">
        <v>285559144535</v>
      </c>
      <c r="G10" s="3">
        <v>286743433785</v>
      </c>
      <c r="I10" s="3">
        <v>-1184289249</v>
      </c>
      <c r="K10" s="3">
        <v>24102426</v>
      </c>
      <c r="M10" s="3">
        <v>285559144535</v>
      </c>
      <c r="O10" s="3">
        <v>280495095019</v>
      </c>
      <c r="Q10" s="3">
        <v>5064049516</v>
      </c>
    </row>
    <row r="11" spans="1:17" ht="22.5">
      <c r="A11" s="2" t="s">
        <v>36</v>
      </c>
      <c r="C11" s="3">
        <v>27165000</v>
      </c>
      <c r="E11" s="3">
        <v>890876175000</v>
      </c>
      <c r="G11" s="3">
        <v>879946233767</v>
      </c>
      <c r="I11" s="3">
        <v>10929941233</v>
      </c>
      <c r="K11" s="3">
        <v>27165000</v>
      </c>
      <c r="M11" s="3">
        <v>890876175000</v>
      </c>
      <c r="O11" s="3">
        <v>861831841504</v>
      </c>
      <c r="Q11" s="3">
        <v>29044333496</v>
      </c>
    </row>
    <row r="12" spans="1:17" ht="22.5">
      <c r="A12" s="2" t="s">
        <v>20</v>
      </c>
      <c r="C12" s="3">
        <v>581000000</v>
      </c>
      <c r="E12" s="3">
        <v>2725671300912</v>
      </c>
      <c r="G12" s="3">
        <v>2677700410756</v>
      </c>
      <c r="I12" s="3">
        <v>47970890156</v>
      </c>
      <c r="K12" s="3">
        <v>581000000</v>
      </c>
      <c r="M12" s="3">
        <v>2725671300912</v>
      </c>
      <c r="O12" s="3">
        <v>2497376100772</v>
      </c>
      <c r="Q12" s="3">
        <v>228295200140</v>
      </c>
    </row>
    <row r="13" spans="1:17" ht="22.5">
      <c r="A13" s="2" t="s">
        <v>39</v>
      </c>
      <c r="C13" s="3">
        <v>38722372</v>
      </c>
      <c r="E13" s="3">
        <v>2339954217588</v>
      </c>
      <c r="G13" s="3">
        <v>2276586275873</v>
      </c>
      <c r="I13" s="3">
        <v>63367941715</v>
      </c>
      <c r="K13" s="3">
        <v>38722372</v>
      </c>
      <c r="M13" s="3">
        <v>2339954217588</v>
      </c>
      <c r="O13" s="3">
        <v>2254940719065</v>
      </c>
      <c r="Q13" s="3">
        <v>85013498523</v>
      </c>
    </row>
    <row r="14" spans="1:17" ht="22.5">
      <c r="A14" s="2" t="s">
        <v>46</v>
      </c>
      <c r="C14" s="3">
        <v>4000000</v>
      </c>
      <c r="E14" s="3">
        <v>39988600000</v>
      </c>
      <c r="G14" s="3">
        <v>40000000000</v>
      </c>
      <c r="I14" s="3">
        <v>-11400000</v>
      </c>
      <c r="K14" s="3">
        <v>4000000</v>
      </c>
      <c r="M14" s="3">
        <v>39988600000</v>
      </c>
      <c r="O14" s="3">
        <v>40000000000</v>
      </c>
      <c r="Q14" s="3">
        <v>-11400000</v>
      </c>
    </row>
    <row r="15" spans="1:17" ht="22.5">
      <c r="A15" s="2" t="s">
        <v>21</v>
      </c>
      <c r="C15" s="3">
        <v>144200000</v>
      </c>
      <c r="E15" s="3">
        <v>680508404665</v>
      </c>
      <c r="G15" s="3">
        <v>680854820274</v>
      </c>
      <c r="I15" s="3">
        <v>-346415608</v>
      </c>
      <c r="K15" s="3">
        <v>144200000</v>
      </c>
      <c r="M15" s="3">
        <v>680508404665</v>
      </c>
      <c r="O15" s="3">
        <v>708155697289</v>
      </c>
      <c r="Q15" s="3">
        <v>-27647292623</v>
      </c>
    </row>
    <row r="16" spans="1:17" ht="22.5">
      <c r="A16" s="2" t="s">
        <v>41</v>
      </c>
      <c r="C16" s="3">
        <v>55580797</v>
      </c>
      <c r="E16" s="3">
        <v>644626083606</v>
      </c>
      <c r="G16" s="3">
        <v>616450946890</v>
      </c>
      <c r="I16" s="3">
        <v>28175136716</v>
      </c>
      <c r="K16" s="3">
        <v>55580797</v>
      </c>
      <c r="M16" s="3">
        <v>644626083606</v>
      </c>
      <c r="O16" s="3">
        <v>618734893324</v>
      </c>
      <c r="Q16" s="3">
        <v>25891190282</v>
      </c>
    </row>
    <row r="17" spans="1:17" ht="22.5">
      <c r="A17" s="2" t="s">
        <v>32</v>
      </c>
      <c r="C17" s="3">
        <v>10571</v>
      </c>
      <c r="E17" s="3">
        <v>511706560768</v>
      </c>
      <c r="G17" s="3">
        <v>516707702568</v>
      </c>
      <c r="I17" s="3">
        <f>E17-G17</f>
        <v>-5001141800</v>
      </c>
      <c r="K17" s="3">
        <v>10571</v>
      </c>
      <c r="M17" s="3">
        <v>511706560768</v>
      </c>
      <c r="O17" s="3">
        <v>513528350754</v>
      </c>
      <c r="Q17" s="3">
        <f>M17-O17</f>
        <v>-1821789986</v>
      </c>
    </row>
    <row r="18" spans="1:17" ht="22.5">
      <c r="A18" s="2" t="s">
        <v>24</v>
      </c>
      <c r="C18" s="3">
        <v>2000000</v>
      </c>
      <c r="E18" s="3">
        <v>22873479200</v>
      </c>
      <c r="G18" s="3">
        <v>22828856621</v>
      </c>
      <c r="I18" s="3">
        <v>44622579</v>
      </c>
      <c r="K18" s="3">
        <v>2000000</v>
      </c>
      <c r="M18" s="3">
        <v>22873479200</v>
      </c>
      <c r="O18" s="3">
        <v>22566568255</v>
      </c>
      <c r="Q18" s="3">
        <v>306910945</v>
      </c>
    </row>
    <row r="19" spans="1:17" ht="22.5">
      <c r="A19" s="2" t="s">
        <v>42</v>
      </c>
      <c r="C19" s="3">
        <v>75886637</v>
      </c>
      <c r="E19" s="3">
        <v>7039074351068</v>
      </c>
      <c r="G19" s="3">
        <v>6507269486076</v>
      </c>
      <c r="I19" s="3">
        <v>531804864992</v>
      </c>
      <c r="K19" s="3">
        <v>75886637</v>
      </c>
      <c r="M19" s="3">
        <v>7039074351068</v>
      </c>
      <c r="O19" s="3">
        <v>5488971540640</v>
      </c>
      <c r="Q19" s="3">
        <v>1550102810428</v>
      </c>
    </row>
    <row r="20" spans="1:17" ht="22.5">
      <c r="A20" s="2" t="s">
        <v>17</v>
      </c>
      <c r="C20" s="3">
        <v>1010898688</v>
      </c>
      <c r="E20" s="3">
        <v>2311905918506</v>
      </c>
      <c r="G20" s="3">
        <v>2268664529333</v>
      </c>
      <c r="I20" s="3">
        <v>43241389173</v>
      </c>
      <c r="K20" s="3">
        <v>1010898688</v>
      </c>
      <c r="M20" s="3">
        <v>2311905918506</v>
      </c>
      <c r="O20" s="3">
        <v>2094407886338</v>
      </c>
      <c r="Q20" s="3">
        <v>217498032168</v>
      </c>
    </row>
    <row r="21" spans="1:17" ht="22.5">
      <c r="A21" s="2" t="s">
        <v>26</v>
      </c>
      <c r="C21" s="3">
        <v>154135138</v>
      </c>
      <c r="E21" s="3">
        <v>2426936549399</v>
      </c>
      <c r="G21" s="3">
        <v>2420641698010</v>
      </c>
      <c r="I21" s="3">
        <v>6294851389</v>
      </c>
      <c r="K21" s="3">
        <v>154135138</v>
      </c>
      <c r="M21" s="3">
        <v>2426936549399</v>
      </c>
      <c r="O21" s="3">
        <v>2411034167431</v>
      </c>
      <c r="Q21" s="3">
        <v>15902381968</v>
      </c>
    </row>
    <row r="22" spans="1:17" ht="22.5">
      <c r="A22" s="2" t="s">
        <v>18</v>
      </c>
      <c r="C22" s="3">
        <v>15399728</v>
      </c>
      <c r="E22" s="3">
        <v>127455895607</v>
      </c>
      <c r="G22" s="3">
        <v>126571847437</v>
      </c>
      <c r="I22" s="3">
        <v>884048170</v>
      </c>
      <c r="K22" s="3">
        <v>15399728</v>
      </c>
      <c r="M22" s="3">
        <v>127455895607</v>
      </c>
      <c r="O22" s="3">
        <v>127794735669</v>
      </c>
      <c r="Q22" s="3">
        <v>-338840061</v>
      </c>
    </row>
    <row r="23" spans="1:17" ht="22.5">
      <c r="A23" s="2" t="s">
        <v>28</v>
      </c>
      <c r="C23" s="3">
        <v>307702893</v>
      </c>
      <c r="E23" s="3">
        <v>4240323261181</v>
      </c>
      <c r="G23" s="3">
        <v>4171900745618</v>
      </c>
      <c r="I23" s="3">
        <f>E23-G23</f>
        <v>68422515563</v>
      </c>
      <c r="K23" s="3">
        <v>307702893</v>
      </c>
      <c r="M23" s="3">
        <v>4240323261181</v>
      </c>
      <c r="O23" s="3">
        <v>4089810049172</v>
      </c>
      <c r="Q23" s="3">
        <f>M23-O23</f>
        <v>150513212009</v>
      </c>
    </row>
    <row r="24" spans="1:17" ht="22.5">
      <c r="A24" s="2" t="s">
        <v>25</v>
      </c>
      <c r="C24" s="3">
        <v>500000</v>
      </c>
      <c r="E24" s="3">
        <v>5363470975</v>
      </c>
      <c r="G24" s="3">
        <v>5319594856</v>
      </c>
      <c r="I24" s="3">
        <v>43876119</v>
      </c>
      <c r="K24" s="3">
        <v>500000</v>
      </c>
      <c r="M24" s="3">
        <v>5363470975</v>
      </c>
      <c r="O24" s="3">
        <v>5297682221</v>
      </c>
      <c r="Q24" s="3">
        <v>65788754</v>
      </c>
    </row>
    <row r="25" spans="1:17" ht="22.5">
      <c r="A25" s="2" t="s">
        <v>37</v>
      </c>
      <c r="C25" s="3">
        <v>12122125</v>
      </c>
      <c r="E25" s="3">
        <v>411630998625</v>
      </c>
      <c r="G25" s="3">
        <v>412427884997</v>
      </c>
      <c r="I25" s="3">
        <v>-796886372</v>
      </c>
      <c r="K25" s="3">
        <v>12122125</v>
      </c>
      <c r="M25" s="3">
        <v>411630998625</v>
      </c>
      <c r="O25" s="3">
        <v>409936840622</v>
      </c>
      <c r="Q25" s="3">
        <v>1694158003</v>
      </c>
    </row>
    <row r="26" spans="1:17" ht="22.5">
      <c r="A26" s="2" t="s">
        <v>27</v>
      </c>
      <c r="C26" s="3">
        <v>83685349</v>
      </c>
      <c r="E26" s="3">
        <v>960434004795</v>
      </c>
      <c r="G26" s="3">
        <v>959991094773</v>
      </c>
      <c r="I26" s="3">
        <v>442910022</v>
      </c>
      <c r="K26" s="3">
        <v>83685349</v>
      </c>
      <c r="M26" s="3">
        <v>960434004795</v>
      </c>
      <c r="O26" s="3">
        <v>957321257507</v>
      </c>
      <c r="Q26" s="3">
        <v>3112747288</v>
      </c>
    </row>
    <row r="27" spans="1:17" ht="22.5">
      <c r="A27" s="2" t="s">
        <v>44</v>
      </c>
      <c r="C27" s="3">
        <v>31836093</v>
      </c>
      <c r="E27" s="3">
        <v>268558665121</v>
      </c>
      <c r="G27" s="3">
        <v>269392057853</v>
      </c>
      <c r="I27" s="3">
        <v>-833392731</v>
      </c>
      <c r="K27" s="3">
        <v>31836093</v>
      </c>
      <c r="M27" s="3">
        <v>268558665121</v>
      </c>
      <c r="O27" s="3">
        <v>258903745121</v>
      </c>
      <c r="Q27" s="3">
        <v>9654920000</v>
      </c>
    </row>
    <row r="28" spans="1:17" ht="22.5">
      <c r="A28" s="2" t="s">
        <v>30</v>
      </c>
      <c r="C28" s="3">
        <v>90232226</v>
      </c>
      <c r="E28" s="3">
        <v>4013558241225</v>
      </c>
      <c r="G28" s="3">
        <v>4016716532234</v>
      </c>
      <c r="I28" s="3">
        <v>-3158291008</v>
      </c>
      <c r="K28" s="3">
        <v>90232226</v>
      </c>
      <c r="M28" s="3">
        <v>4013558241225</v>
      </c>
      <c r="O28" s="3">
        <v>4021328326334</v>
      </c>
      <c r="Q28" s="3">
        <v>-7770085108</v>
      </c>
    </row>
    <row r="29" spans="1:17" ht="22.5">
      <c r="A29" s="2" t="s">
        <v>176</v>
      </c>
      <c r="C29" s="3">
        <v>3796598</v>
      </c>
      <c r="E29" s="3">
        <v>3625323386459</v>
      </c>
      <c r="G29" s="3">
        <v>3603909857326</v>
      </c>
      <c r="I29" s="3">
        <v>21413529133</v>
      </c>
      <c r="K29" s="3">
        <v>3796598</v>
      </c>
      <c r="M29" s="3">
        <v>3625323386459</v>
      </c>
      <c r="O29" s="3">
        <v>3567455042565</v>
      </c>
      <c r="Q29" s="3">
        <v>57868343894</v>
      </c>
    </row>
    <row r="30" spans="1:17" ht="22.5">
      <c r="A30" s="2" t="s">
        <v>209</v>
      </c>
      <c r="C30" s="3">
        <v>3000000</v>
      </c>
      <c r="E30" s="3">
        <v>2949599165203</v>
      </c>
      <c r="G30" s="3">
        <v>2944053513505</v>
      </c>
      <c r="I30" s="3">
        <v>5545651698</v>
      </c>
      <c r="K30" s="3">
        <v>3000000</v>
      </c>
      <c r="M30" s="3">
        <v>2949599165203</v>
      </c>
      <c r="O30" s="3">
        <v>2921391662686</v>
      </c>
      <c r="Q30" s="3">
        <v>28207502517</v>
      </c>
    </row>
    <row r="31" spans="1:17" ht="22.5">
      <c r="A31" s="2" t="s">
        <v>269</v>
      </c>
      <c r="C31" s="3">
        <v>574466</v>
      </c>
      <c r="E31" s="3">
        <v>520819416365</v>
      </c>
      <c r="G31" s="3">
        <v>531935737633</v>
      </c>
      <c r="I31" s="3">
        <v>-11116321267</v>
      </c>
      <c r="K31" s="3">
        <v>574466</v>
      </c>
      <c r="M31" s="3">
        <v>520819416365</v>
      </c>
      <c r="O31" s="3">
        <v>531935737633</v>
      </c>
      <c r="Q31" s="3">
        <v>-11116321267</v>
      </c>
    </row>
    <row r="32" spans="1:17" ht="22.5">
      <c r="A32" s="2" t="s">
        <v>184</v>
      </c>
      <c r="C32" s="3">
        <v>2000000</v>
      </c>
      <c r="E32" s="3">
        <v>1923858418597</v>
      </c>
      <c r="G32" s="3">
        <v>1915571281336</v>
      </c>
      <c r="I32" s="3">
        <v>8287137261</v>
      </c>
      <c r="K32" s="3">
        <v>2000000</v>
      </c>
      <c r="M32" s="3">
        <v>1923858418597</v>
      </c>
      <c r="O32" s="3">
        <v>1880054978646</v>
      </c>
      <c r="Q32" s="3">
        <v>43803439951</v>
      </c>
    </row>
    <row r="33" spans="1:17" ht="22.5">
      <c r="A33" s="2" t="s">
        <v>180</v>
      </c>
      <c r="C33" s="3">
        <v>5179565</v>
      </c>
      <c r="E33" s="3">
        <v>5017173901628</v>
      </c>
      <c r="G33" s="3">
        <v>4999503353117</v>
      </c>
      <c r="I33" s="3">
        <v>17670548511</v>
      </c>
      <c r="K33" s="3">
        <v>5179565</v>
      </c>
      <c r="M33" s="3">
        <v>5017173901628</v>
      </c>
      <c r="O33" s="3">
        <v>4923772431816</v>
      </c>
      <c r="Q33" s="3">
        <v>93401469812</v>
      </c>
    </row>
    <row r="34" spans="1:17" ht="22.5">
      <c r="A34" s="2" t="s">
        <v>89</v>
      </c>
      <c r="C34" s="3">
        <v>5000000</v>
      </c>
      <c r="E34" s="3">
        <v>4761526304205</v>
      </c>
      <c r="G34" s="3">
        <v>4738594642842</v>
      </c>
      <c r="I34" s="3">
        <v>22931661363</v>
      </c>
      <c r="K34" s="3">
        <v>5000000</v>
      </c>
      <c r="M34" s="3">
        <v>4761526304205</v>
      </c>
      <c r="O34" s="3">
        <v>4645321975297</v>
      </c>
      <c r="Q34" s="3">
        <v>116204328908</v>
      </c>
    </row>
    <row r="35" spans="1:17" ht="22.5">
      <c r="A35" s="2" t="s">
        <v>272</v>
      </c>
      <c r="C35" s="3">
        <v>125000</v>
      </c>
      <c r="E35" s="3">
        <v>116706227458</v>
      </c>
      <c r="G35" s="3">
        <v>108816533195</v>
      </c>
      <c r="I35" s="3">
        <v>7889694263</v>
      </c>
      <c r="K35" s="3">
        <v>125000</v>
      </c>
      <c r="M35" s="3">
        <v>116706227458</v>
      </c>
      <c r="O35" s="3">
        <v>108892030270</v>
      </c>
      <c r="Q35" s="3">
        <v>7814197188</v>
      </c>
    </row>
    <row r="36" spans="1:17" ht="22.5">
      <c r="A36" s="2" t="s">
        <v>275</v>
      </c>
      <c r="C36" s="3">
        <v>170000</v>
      </c>
      <c r="E36" s="3">
        <v>150718029450</v>
      </c>
      <c r="G36" s="3">
        <v>146641927405</v>
      </c>
      <c r="I36" s="3">
        <v>4076102045</v>
      </c>
      <c r="K36" s="3">
        <v>170000</v>
      </c>
      <c r="M36" s="3">
        <v>150718029450</v>
      </c>
      <c r="O36" s="3">
        <v>144060407442</v>
      </c>
      <c r="Q36" s="3">
        <v>6657622008</v>
      </c>
    </row>
    <row r="37" spans="1:17" ht="22.5">
      <c r="A37" s="2" t="s">
        <v>278</v>
      </c>
      <c r="C37" s="3">
        <v>125000</v>
      </c>
      <c r="E37" s="3">
        <v>111915538104</v>
      </c>
      <c r="G37" s="3">
        <v>111075945640</v>
      </c>
      <c r="I37" s="3">
        <v>839592464</v>
      </c>
      <c r="K37" s="3">
        <v>125000</v>
      </c>
      <c r="M37" s="3">
        <v>111915538104</v>
      </c>
      <c r="O37" s="3">
        <v>111075945640</v>
      </c>
      <c r="Q37" s="3">
        <v>839592464</v>
      </c>
    </row>
    <row r="38" spans="1:17" ht="22.5">
      <c r="A38" s="2" t="s">
        <v>165</v>
      </c>
      <c r="C38" s="3">
        <v>7301000</v>
      </c>
      <c r="E38" s="3">
        <v>6836742328665</v>
      </c>
      <c r="G38" s="3">
        <v>6799881135129</v>
      </c>
      <c r="I38" s="3">
        <v>36861193536</v>
      </c>
      <c r="K38" s="3">
        <v>7301000</v>
      </c>
      <c r="M38" s="3">
        <v>6836742328665</v>
      </c>
      <c r="O38" s="3">
        <v>6664879286316</v>
      </c>
      <c r="Q38" s="3">
        <v>171863042349</v>
      </c>
    </row>
    <row r="39" spans="1:17" ht="22.5">
      <c r="A39" s="2" t="s">
        <v>82</v>
      </c>
      <c r="C39" s="3">
        <v>8330000</v>
      </c>
      <c r="E39" s="3">
        <v>7885386263825</v>
      </c>
      <c r="G39" s="3">
        <v>7851585954696</v>
      </c>
      <c r="I39" s="3">
        <v>33800309129</v>
      </c>
      <c r="K39" s="3">
        <v>8330000</v>
      </c>
      <c r="M39" s="3">
        <v>7885386263825</v>
      </c>
      <c r="O39" s="3">
        <v>7719599687875</v>
      </c>
      <c r="Q39" s="3">
        <v>165786575950</v>
      </c>
    </row>
    <row r="40" spans="1:17" ht="22.5">
      <c r="A40" s="2" t="s">
        <v>226</v>
      </c>
      <c r="C40" s="3">
        <v>9993800</v>
      </c>
      <c r="E40" s="3">
        <v>9216656960730</v>
      </c>
      <c r="G40" s="3">
        <v>9321350874670</v>
      </c>
      <c r="I40" s="3">
        <v>-104693913939</v>
      </c>
      <c r="K40" s="3">
        <v>9993800</v>
      </c>
      <c r="M40" s="3">
        <v>9216656960730</v>
      </c>
      <c r="O40" s="3">
        <v>9144397902024</v>
      </c>
      <c r="Q40" s="3">
        <v>72259058706</v>
      </c>
    </row>
    <row r="41" spans="1:17" ht="22.5">
      <c r="A41" s="2" t="s">
        <v>222</v>
      </c>
      <c r="C41" s="3">
        <v>7120295</v>
      </c>
      <c r="E41" s="3">
        <v>6566602941243</v>
      </c>
      <c r="G41" s="3">
        <v>6641194343109</v>
      </c>
      <c r="I41" s="3">
        <v>-74591401865</v>
      </c>
      <c r="K41" s="3">
        <v>7120295</v>
      </c>
      <c r="M41" s="3">
        <v>6566602941243</v>
      </c>
      <c r="O41" s="3">
        <v>6520447956804</v>
      </c>
      <c r="Q41" s="3">
        <v>46154984439</v>
      </c>
    </row>
    <row r="42" spans="1:17" ht="22.5">
      <c r="A42" s="2" t="s">
        <v>78</v>
      </c>
      <c r="C42" s="3">
        <v>3205000</v>
      </c>
      <c r="E42" s="3">
        <v>2915045452892</v>
      </c>
      <c r="G42" s="3">
        <v>2900130997026</v>
      </c>
      <c r="I42" s="3">
        <v>14914455866</v>
      </c>
      <c r="K42" s="3">
        <v>3205000</v>
      </c>
      <c r="M42" s="3">
        <v>2915045452892</v>
      </c>
      <c r="O42" s="3">
        <v>2880050341023</v>
      </c>
      <c r="Q42" s="3">
        <v>34995111869</v>
      </c>
    </row>
    <row r="43" spans="1:17" ht="22.5">
      <c r="A43" s="2" t="s">
        <v>279</v>
      </c>
      <c r="C43" s="3">
        <v>337500</v>
      </c>
      <c r="E43" s="3">
        <v>314357255684</v>
      </c>
      <c r="G43" s="3">
        <v>313495651572</v>
      </c>
      <c r="I43" s="3">
        <v>861604112</v>
      </c>
      <c r="K43" s="3">
        <v>337500</v>
      </c>
      <c r="M43" s="3">
        <v>314357255684</v>
      </c>
      <c r="O43" s="3">
        <v>301473692441</v>
      </c>
      <c r="Q43" s="3">
        <v>12883563243</v>
      </c>
    </row>
    <row r="44" spans="1:17" ht="22.5">
      <c r="A44" s="2" t="s">
        <v>126</v>
      </c>
      <c r="C44" s="3">
        <v>165506</v>
      </c>
      <c r="E44" s="3">
        <v>148608698829</v>
      </c>
      <c r="G44" s="3">
        <v>145803480836</v>
      </c>
      <c r="I44" s="3">
        <v>2805217993</v>
      </c>
      <c r="K44" s="3">
        <v>165506</v>
      </c>
      <c r="M44" s="3">
        <v>148608698829</v>
      </c>
      <c r="O44" s="3">
        <v>137720481024</v>
      </c>
      <c r="Q44" s="3">
        <v>10888217805</v>
      </c>
    </row>
    <row r="45" spans="1:17" ht="22.5">
      <c r="A45" s="2" t="s">
        <v>137</v>
      </c>
      <c r="C45" s="3">
        <v>376143</v>
      </c>
      <c r="E45" s="3">
        <v>323316232380</v>
      </c>
      <c r="G45" s="3">
        <v>316989752281</v>
      </c>
      <c r="I45" s="3">
        <v>6326480099</v>
      </c>
      <c r="K45" s="3">
        <v>376143</v>
      </c>
      <c r="M45" s="3">
        <v>323316232380</v>
      </c>
      <c r="O45" s="3">
        <v>309423748747</v>
      </c>
      <c r="Q45" s="3">
        <v>13892483633</v>
      </c>
    </row>
    <row r="46" spans="1:17" ht="22.5">
      <c r="A46" s="2" t="s">
        <v>120</v>
      </c>
      <c r="C46" s="3">
        <v>7225185</v>
      </c>
      <c r="E46" s="3">
        <v>5785631694234</v>
      </c>
      <c r="G46" s="3">
        <v>5631543334919</v>
      </c>
      <c r="I46" s="3">
        <v>154088359315</v>
      </c>
      <c r="K46" s="3">
        <v>7225185</v>
      </c>
      <c r="M46" s="3">
        <v>5785631694234</v>
      </c>
      <c r="O46" s="3">
        <v>5226047171469</v>
      </c>
      <c r="Q46" s="3">
        <v>559584522765</v>
      </c>
    </row>
    <row r="47" spans="1:17" ht="22.5">
      <c r="A47" s="2" t="s">
        <v>134</v>
      </c>
      <c r="C47" s="3">
        <v>1395648</v>
      </c>
      <c r="E47" s="3">
        <v>1222958950904</v>
      </c>
      <c r="G47" s="3">
        <v>1200182858152</v>
      </c>
      <c r="I47" s="3">
        <v>22776092752</v>
      </c>
      <c r="K47" s="3">
        <v>1395648</v>
      </c>
      <c r="M47" s="3">
        <v>1222958950904</v>
      </c>
      <c r="O47" s="3">
        <v>1136880082409</v>
      </c>
      <c r="Q47" s="3">
        <v>86078868495</v>
      </c>
    </row>
    <row r="48" spans="1:17" ht="22.5">
      <c r="A48" s="2" t="s">
        <v>112</v>
      </c>
      <c r="C48" s="3">
        <v>4481563</v>
      </c>
      <c r="E48" s="3">
        <v>3764322231230</v>
      </c>
      <c r="G48" s="3">
        <v>3701603543335</v>
      </c>
      <c r="I48" s="3">
        <v>62718687895</v>
      </c>
      <c r="K48" s="3">
        <v>4481563</v>
      </c>
      <c r="M48" s="3">
        <v>3764322231230</v>
      </c>
      <c r="O48" s="3">
        <v>3402886741049</v>
      </c>
      <c r="Q48" s="3">
        <v>361435490181</v>
      </c>
    </row>
    <row r="49" spans="1:17" ht="22.5">
      <c r="A49" s="2" t="s">
        <v>169</v>
      </c>
      <c r="C49" s="3">
        <v>4516834</v>
      </c>
      <c r="E49" s="3">
        <v>4018617026491</v>
      </c>
      <c r="G49" s="3">
        <v>3994396721427</v>
      </c>
      <c r="I49" s="3">
        <v>24220305064</v>
      </c>
      <c r="K49" s="3">
        <v>4516834</v>
      </c>
      <c r="M49" s="3">
        <v>4018617026491</v>
      </c>
      <c r="O49" s="3">
        <v>4022847248807</v>
      </c>
      <c r="Q49" s="3">
        <v>-4230222315</v>
      </c>
    </row>
    <row r="50" spans="1:17" ht="22.5">
      <c r="A50" s="2" t="s">
        <v>150</v>
      </c>
      <c r="C50" s="3">
        <v>2173372</v>
      </c>
      <c r="E50" s="3">
        <v>1776228104093</v>
      </c>
      <c r="G50" s="3">
        <v>1759103225560</v>
      </c>
      <c r="I50" s="3">
        <v>17124878533</v>
      </c>
      <c r="K50" s="3">
        <v>2173372</v>
      </c>
      <c r="M50" s="3">
        <v>1776228104093</v>
      </c>
      <c r="O50" s="3">
        <v>1692380943695</v>
      </c>
      <c r="Q50" s="3">
        <v>83847160398</v>
      </c>
    </row>
    <row r="51" spans="1:17" ht="22.5">
      <c r="A51" s="2" t="s">
        <v>96</v>
      </c>
      <c r="C51" s="3">
        <v>5138381</v>
      </c>
      <c r="E51" s="3">
        <v>4084700455293</v>
      </c>
      <c r="G51" s="3">
        <v>3997416164073</v>
      </c>
      <c r="I51" s="3">
        <v>87284291220</v>
      </c>
      <c r="K51" s="3">
        <v>5138381</v>
      </c>
      <c r="M51" s="3">
        <v>4084700455293</v>
      </c>
      <c r="O51" s="3">
        <v>3756731147898</v>
      </c>
      <c r="Q51" s="3">
        <v>327969307395</v>
      </c>
    </row>
    <row r="52" spans="1:17" ht="22.5">
      <c r="A52" s="2" t="s">
        <v>108</v>
      </c>
      <c r="C52" s="3">
        <v>2806961</v>
      </c>
      <c r="E52" s="3">
        <v>2218816688021</v>
      </c>
      <c r="G52" s="3">
        <v>2207577926878</v>
      </c>
      <c r="I52" s="3">
        <v>11238761143</v>
      </c>
      <c r="K52" s="3">
        <v>2806961</v>
      </c>
      <c r="M52" s="3">
        <v>2218816688021</v>
      </c>
      <c r="O52" s="3">
        <v>2118173009082</v>
      </c>
      <c r="Q52" s="3">
        <v>100643678939</v>
      </c>
    </row>
    <row r="53" spans="1:17" ht="22.5">
      <c r="A53" s="2" t="s">
        <v>143</v>
      </c>
      <c r="C53" s="3">
        <v>2282567</v>
      </c>
      <c r="E53" s="3">
        <v>1881401419629</v>
      </c>
      <c r="G53" s="3">
        <v>1857569735358</v>
      </c>
      <c r="I53" s="3">
        <v>23831684271</v>
      </c>
      <c r="K53" s="3">
        <v>2282567</v>
      </c>
      <c r="M53" s="3">
        <v>1881401419629</v>
      </c>
      <c r="O53" s="3">
        <v>1718291590342</v>
      </c>
      <c r="Q53" s="3">
        <v>163109829287</v>
      </c>
    </row>
    <row r="54" spans="1:17" ht="22.5">
      <c r="A54" s="2" t="s">
        <v>188</v>
      </c>
      <c r="C54" s="3">
        <v>4560500</v>
      </c>
      <c r="E54" s="3">
        <v>4005263314996</v>
      </c>
      <c r="G54" s="3">
        <v>3992118292131</v>
      </c>
      <c r="I54" s="3">
        <v>13145022865</v>
      </c>
      <c r="K54" s="3">
        <v>4560500</v>
      </c>
      <c r="M54" s="3">
        <v>4005263314996</v>
      </c>
      <c r="O54" s="3">
        <v>4034867565487</v>
      </c>
      <c r="Q54" s="3">
        <v>-29604250490</v>
      </c>
    </row>
    <row r="55" spans="1:17" ht="22.5">
      <c r="A55" s="2" t="s">
        <v>282</v>
      </c>
      <c r="C55" s="3">
        <v>5965226</v>
      </c>
      <c r="E55" s="3">
        <v>5467717087036</v>
      </c>
      <c r="G55" s="3">
        <v>5286363348688</v>
      </c>
      <c r="I55" s="3">
        <v>181353738348</v>
      </c>
      <c r="K55" s="3">
        <v>5965226</v>
      </c>
      <c r="M55" s="3">
        <v>5467717087036</v>
      </c>
      <c r="O55" s="3">
        <v>5299951565935</v>
      </c>
      <c r="Q55" s="3">
        <v>167765521101</v>
      </c>
    </row>
    <row r="56" spans="1:17" ht="22.5">
      <c r="A56" s="2" t="s">
        <v>288</v>
      </c>
      <c r="C56" s="3">
        <v>8289315</v>
      </c>
      <c r="E56" s="3">
        <v>7762879969149</v>
      </c>
      <c r="G56" s="3">
        <v>7712064209835</v>
      </c>
      <c r="I56" s="3">
        <v>50815759314</v>
      </c>
      <c r="K56" s="3">
        <v>8289315</v>
      </c>
      <c r="M56" s="3">
        <v>7762879969149</v>
      </c>
      <c r="O56" s="3">
        <v>7665431287975</v>
      </c>
      <c r="Q56" s="3">
        <v>97448681174</v>
      </c>
    </row>
    <row r="57" spans="1:17" ht="22.5">
      <c r="A57" s="2" t="s">
        <v>212</v>
      </c>
      <c r="C57" s="3">
        <v>2500000</v>
      </c>
      <c r="E57" s="3">
        <v>2260662395937</v>
      </c>
      <c r="G57" s="3">
        <v>2382390380548</v>
      </c>
      <c r="I57" s="3">
        <v>-121727984610</v>
      </c>
      <c r="K57" s="3">
        <v>2500000</v>
      </c>
      <c r="M57" s="3">
        <v>2260662395937</v>
      </c>
      <c r="O57" s="3">
        <v>2441241446534</v>
      </c>
      <c r="Q57" s="3">
        <v>-180579050596</v>
      </c>
    </row>
    <row r="58" spans="1:17" ht="22.5">
      <c r="A58" s="2" t="s">
        <v>161</v>
      </c>
      <c r="C58" s="3">
        <v>1994901</v>
      </c>
      <c r="E58" s="3">
        <v>2024919602711</v>
      </c>
      <c r="G58" s="3">
        <v>2023126256207</v>
      </c>
      <c r="I58" s="3">
        <v>1793346504</v>
      </c>
      <c r="K58" s="3">
        <v>1994901</v>
      </c>
      <c r="M58" s="3">
        <v>2024919602711</v>
      </c>
      <c r="O58" s="3">
        <v>2015833180769</v>
      </c>
      <c r="Q58" s="3">
        <v>9086421942</v>
      </c>
    </row>
    <row r="59" spans="1:17" ht="22.5">
      <c r="A59" s="2" t="s">
        <v>216</v>
      </c>
      <c r="C59" s="3">
        <v>4001100</v>
      </c>
      <c r="E59" s="3">
        <v>3949829499944</v>
      </c>
      <c r="G59" s="3">
        <v>3927111519131</v>
      </c>
      <c r="I59" s="3">
        <v>22717980813</v>
      </c>
      <c r="K59" s="3">
        <v>4001100</v>
      </c>
      <c r="M59" s="3">
        <v>3949829499944</v>
      </c>
      <c r="O59" s="3">
        <v>3836656792413</v>
      </c>
      <c r="Q59" s="3">
        <v>113172707531</v>
      </c>
    </row>
    <row r="60" spans="1:17" ht="22.5">
      <c r="A60" s="2" t="s">
        <v>239</v>
      </c>
      <c r="C60" s="3">
        <v>5860800</v>
      </c>
      <c r="E60" s="3">
        <v>5499245132793</v>
      </c>
      <c r="G60" s="3">
        <v>5302025133764</v>
      </c>
      <c r="I60" s="3">
        <v>197219999029</v>
      </c>
      <c r="K60" s="3">
        <v>5860800</v>
      </c>
      <c r="M60" s="3">
        <v>5499245132793</v>
      </c>
      <c r="O60" s="3">
        <v>5096342467476</v>
      </c>
      <c r="Q60" s="3">
        <v>402902665317</v>
      </c>
    </row>
    <row r="61" spans="1:17" ht="22.5">
      <c r="A61" s="2" t="s">
        <v>100</v>
      </c>
      <c r="C61" s="3">
        <v>2693570</v>
      </c>
      <c r="E61" s="3">
        <v>1919552146371</v>
      </c>
      <c r="G61" s="3">
        <v>1887497723851</v>
      </c>
      <c r="I61" s="3">
        <v>32054422520</v>
      </c>
      <c r="K61" s="3">
        <v>2693570</v>
      </c>
      <c r="M61" s="3">
        <v>1919552146371</v>
      </c>
      <c r="O61" s="3">
        <v>1878459569148</v>
      </c>
      <c r="Q61" s="3">
        <v>41092577223</v>
      </c>
    </row>
    <row r="62" spans="1:17" ht="22.5">
      <c r="A62" s="2" t="s">
        <v>243</v>
      </c>
      <c r="C62" s="3">
        <v>195100</v>
      </c>
      <c r="E62" s="3">
        <v>174051915326</v>
      </c>
      <c r="G62" s="3">
        <v>174394107466</v>
      </c>
      <c r="I62" s="3">
        <v>-342192139</v>
      </c>
      <c r="K62" s="3">
        <v>195100</v>
      </c>
      <c r="M62" s="3">
        <v>174051915326</v>
      </c>
      <c r="O62" s="3">
        <v>172076799465</v>
      </c>
      <c r="Q62" s="3">
        <v>1975115861</v>
      </c>
    </row>
    <row r="63" spans="1:17" ht="22.5">
      <c r="A63" s="2" t="s">
        <v>104</v>
      </c>
      <c r="C63" s="3">
        <v>2392741</v>
      </c>
      <c r="E63" s="3">
        <v>1618052326702</v>
      </c>
      <c r="G63" s="3">
        <v>1605650186452</v>
      </c>
      <c r="I63" s="3">
        <v>12402140250</v>
      </c>
      <c r="K63" s="3">
        <v>2392741</v>
      </c>
      <c r="M63" s="3">
        <v>1618052326702</v>
      </c>
      <c r="O63" s="3">
        <v>1600810639899</v>
      </c>
      <c r="Q63" s="3">
        <v>17241686803</v>
      </c>
    </row>
    <row r="64" spans="1:17" ht="22.5">
      <c r="A64" s="2" t="s">
        <v>220</v>
      </c>
      <c r="C64" s="3">
        <v>2549000</v>
      </c>
      <c r="E64" s="3">
        <v>2213768860938</v>
      </c>
      <c r="G64" s="3">
        <v>2203617436903</v>
      </c>
      <c r="I64" s="3">
        <v>10151424035</v>
      </c>
      <c r="K64" s="3">
        <v>2549000</v>
      </c>
      <c r="M64" s="3">
        <v>2213768860938</v>
      </c>
      <c r="O64" s="3">
        <v>2185470774813</v>
      </c>
      <c r="Q64" s="3">
        <v>28298086125</v>
      </c>
    </row>
    <row r="65" spans="1:17" ht="22.5">
      <c r="A65" s="2" t="s">
        <v>252</v>
      </c>
      <c r="C65" s="3">
        <v>2773000</v>
      </c>
      <c r="E65" s="3">
        <v>2517941713977</v>
      </c>
      <c r="G65" s="3">
        <v>2474570901661</v>
      </c>
      <c r="I65" s="3">
        <v>43370812316</v>
      </c>
      <c r="K65" s="3">
        <v>2773000</v>
      </c>
      <c r="M65" s="3">
        <v>2517941713977</v>
      </c>
      <c r="O65" s="3">
        <v>2469624061359</v>
      </c>
      <c r="Q65" s="3">
        <v>48317652618</v>
      </c>
    </row>
    <row r="66" spans="1:17" ht="22.5">
      <c r="A66" s="2" t="s">
        <v>248</v>
      </c>
      <c r="C66" s="3">
        <v>6200000</v>
      </c>
      <c r="E66" s="3">
        <v>5453135082827</v>
      </c>
      <c r="G66" s="3">
        <v>5327132637611</v>
      </c>
      <c r="I66" s="3">
        <v>126002445216</v>
      </c>
      <c r="K66" s="3">
        <v>6200000</v>
      </c>
      <c r="M66" s="3">
        <v>5453135082827</v>
      </c>
      <c r="O66" s="3">
        <v>5649795244036</v>
      </c>
      <c r="Q66" s="3">
        <v>-196660161209</v>
      </c>
    </row>
    <row r="67" spans="1:17" ht="22.5">
      <c r="A67" s="2" t="s">
        <v>195</v>
      </c>
      <c r="C67" s="3">
        <v>2600000</v>
      </c>
      <c r="E67" s="3">
        <v>2339909325000</v>
      </c>
      <c r="G67" s="3">
        <v>2515782883188</v>
      </c>
      <c r="I67" s="3">
        <v>-175873558188</v>
      </c>
      <c r="K67" s="3">
        <v>2600000</v>
      </c>
      <c r="M67" s="3">
        <v>2339909325000</v>
      </c>
      <c r="O67" s="3">
        <v>2418006425133</v>
      </c>
      <c r="Q67" s="3">
        <v>-78097100133</v>
      </c>
    </row>
    <row r="68" spans="1:17" ht="22.5">
      <c r="A68" s="2" t="s">
        <v>139</v>
      </c>
      <c r="C68" s="3">
        <v>9321003</v>
      </c>
      <c r="E68" s="3">
        <v>7718703103054</v>
      </c>
      <c r="G68" s="3">
        <v>7736131091390</v>
      </c>
      <c r="I68" s="3">
        <v>-17427988335</v>
      </c>
      <c r="K68" s="3">
        <v>9321003</v>
      </c>
      <c r="M68" s="3">
        <v>7718703103054</v>
      </c>
      <c r="O68" s="3">
        <v>7415173188041</v>
      </c>
      <c r="Q68" s="3">
        <v>303529915013</v>
      </c>
    </row>
    <row r="69" spans="1:17" ht="22.5">
      <c r="A69" s="2" t="s">
        <v>135</v>
      </c>
      <c r="C69" s="3">
        <v>6446384</v>
      </c>
      <c r="E69" s="3">
        <v>3844990129178</v>
      </c>
      <c r="G69" s="3">
        <v>3935147762726</v>
      </c>
      <c r="I69" s="3">
        <v>-90157633547</v>
      </c>
      <c r="K69" s="3">
        <v>6446384</v>
      </c>
      <c r="M69" s="3">
        <v>3844990129178</v>
      </c>
      <c r="O69" s="3">
        <v>3907991042106</v>
      </c>
      <c r="Q69" s="3">
        <v>-63000912927</v>
      </c>
    </row>
    <row r="70" spans="1:17" ht="22.5">
      <c r="A70" s="2" t="s">
        <v>130</v>
      </c>
      <c r="C70" s="3">
        <v>7107655</v>
      </c>
      <c r="E70" s="3">
        <v>4406006748222</v>
      </c>
      <c r="G70" s="3">
        <v>4362628180494</v>
      </c>
      <c r="I70" s="3">
        <v>43378567728</v>
      </c>
      <c r="K70" s="3">
        <v>7107655</v>
      </c>
      <c r="M70" s="3">
        <v>4406006748222</v>
      </c>
      <c r="O70" s="3">
        <v>4356225737572</v>
      </c>
      <c r="Q70" s="3">
        <v>49781010650</v>
      </c>
    </row>
    <row r="71" spans="1:17" ht="22.5">
      <c r="A71" s="2" t="s">
        <v>147</v>
      </c>
      <c r="C71" s="3">
        <v>1999925</v>
      </c>
      <c r="E71" s="3">
        <v>1295901181883</v>
      </c>
      <c r="G71" s="3">
        <v>1297316859076</v>
      </c>
      <c r="I71" s="3">
        <v>-1415677192</v>
      </c>
      <c r="K71" s="3">
        <v>1999925</v>
      </c>
      <c r="M71" s="3">
        <v>1295901181883</v>
      </c>
      <c r="O71" s="3">
        <v>1285996210035</v>
      </c>
      <c r="Q71" s="3">
        <v>9904971848</v>
      </c>
    </row>
    <row r="72" spans="1:17" ht="22.5">
      <c r="A72" s="2" t="s">
        <v>201</v>
      </c>
      <c r="C72" s="3">
        <v>5999969</v>
      </c>
      <c r="E72" s="3">
        <v>5721745056939</v>
      </c>
      <c r="G72" s="3">
        <v>5678159674739</v>
      </c>
      <c r="I72" s="3">
        <v>43585382200</v>
      </c>
      <c r="K72" s="3">
        <v>5999969</v>
      </c>
      <c r="M72" s="3">
        <v>5721745056939</v>
      </c>
      <c r="O72" s="3">
        <v>5513581306928</v>
      </c>
      <c r="Q72" s="3">
        <v>208163750011</v>
      </c>
    </row>
    <row r="73" spans="1:17" ht="22.5">
      <c r="A73" s="2" t="s">
        <v>158</v>
      </c>
      <c r="C73" s="3">
        <v>8156800</v>
      </c>
      <c r="E73" s="3">
        <v>4935488422412</v>
      </c>
      <c r="G73" s="3">
        <v>5162701089007</v>
      </c>
      <c r="I73" s="3">
        <v>-227212666594</v>
      </c>
      <c r="K73" s="3">
        <v>8156800</v>
      </c>
      <c r="M73" s="3">
        <v>4935488422412</v>
      </c>
      <c r="O73" s="3">
        <v>5109615025652</v>
      </c>
      <c r="Q73" s="3">
        <v>-174126603239</v>
      </c>
    </row>
    <row r="74" spans="1:17" ht="22.5">
      <c r="A74" s="2" t="s">
        <v>154</v>
      </c>
      <c r="C74" s="3">
        <v>380400</v>
      </c>
      <c r="E74" s="3">
        <v>244819756866</v>
      </c>
      <c r="G74" s="3">
        <v>244674357741</v>
      </c>
      <c r="I74" s="3">
        <v>145399125</v>
      </c>
      <c r="K74" s="3">
        <v>380400</v>
      </c>
      <c r="M74" s="3">
        <v>244819756866</v>
      </c>
      <c r="O74" s="3">
        <v>242609284863</v>
      </c>
      <c r="Q74" s="3">
        <v>2210472003</v>
      </c>
    </row>
    <row r="75" spans="1:17" ht="22.5">
      <c r="A75" s="2" t="s">
        <v>259</v>
      </c>
      <c r="C75" s="3">
        <v>13975413</v>
      </c>
      <c r="E75" s="3">
        <v>11939696948211</v>
      </c>
      <c r="G75" s="3">
        <v>12364336452682</v>
      </c>
      <c r="I75" s="3">
        <v>-424639504470</v>
      </c>
      <c r="K75" s="3">
        <v>13975413</v>
      </c>
      <c r="M75" s="3">
        <v>11939696948211</v>
      </c>
      <c r="O75" s="3">
        <v>12624160008589</v>
      </c>
      <c r="Q75" s="3">
        <v>-684463060377</v>
      </c>
    </row>
    <row r="76" spans="1:17" ht="22.5">
      <c r="A76" s="2" t="s">
        <v>255</v>
      </c>
      <c r="C76" s="3">
        <v>24626044</v>
      </c>
      <c r="E76" s="3">
        <v>22147436336524</v>
      </c>
      <c r="G76" s="3">
        <v>22268797918798</v>
      </c>
      <c r="I76" s="3">
        <v>-121361582273</v>
      </c>
      <c r="K76" s="3">
        <v>24626044</v>
      </c>
      <c r="M76" s="3">
        <v>22147436336524</v>
      </c>
      <c r="O76" s="3">
        <v>23368175979226</v>
      </c>
      <c r="Q76" s="3">
        <v>-1220739642701</v>
      </c>
    </row>
    <row r="77" spans="1:17" ht="22.5">
      <c r="A77" s="2" t="s">
        <v>231</v>
      </c>
      <c r="C77" s="3">
        <v>1480000</v>
      </c>
      <c r="E77" s="3">
        <v>1371448299407</v>
      </c>
      <c r="G77" s="3">
        <v>1369630514560</v>
      </c>
      <c r="I77" s="3">
        <v>1817784847</v>
      </c>
      <c r="K77" s="3">
        <v>1480000</v>
      </c>
      <c r="M77" s="3">
        <v>1371448299407</v>
      </c>
      <c r="O77" s="3">
        <v>1365173684062</v>
      </c>
      <c r="Q77" s="3">
        <v>6274615345</v>
      </c>
    </row>
    <row r="78" spans="1:17" ht="22.5">
      <c r="A78" s="2" t="s">
        <v>262</v>
      </c>
      <c r="C78" s="3">
        <v>9913595</v>
      </c>
      <c r="E78" s="3">
        <v>8921800544476</v>
      </c>
      <c r="G78" s="3">
        <v>8832670865740</v>
      </c>
      <c r="I78" s="3">
        <v>89129678736</v>
      </c>
      <c r="K78" s="3">
        <v>9913595</v>
      </c>
      <c r="M78" s="3">
        <v>8921800544476</v>
      </c>
      <c r="O78" s="3">
        <v>9300946446664</v>
      </c>
      <c r="Q78" s="3">
        <v>-379145902187</v>
      </c>
    </row>
    <row r="79" spans="1:17" ht="22.5">
      <c r="A79" s="2" t="s">
        <v>285</v>
      </c>
      <c r="C79" s="3">
        <v>2450000</v>
      </c>
      <c r="E79" s="3">
        <v>2319079443984</v>
      </c>
      <c r="G79" s="3">
        <v>2316424187389</v>
      </c>
      <c r="I79" s="3">
        <v>2655256595</v>
      </c>
      <c r="K79" s="3">
        <v>2450000</v>
      </c>
      <c r="M79" s="3">
        <v>2319079443984</v>
      </c>
      <c r="O79" s="3">
        <v>2305605654318</v>
      </c>
      <c r="Q79" s="3">
        <v>13473789666</v>
      </c>
    </row>
    <row r="80" spans="1:17" ht="22.5">
      <c r="A80" s="2" t="s">
        <v>172</v>
      </c>
      <c r="C80" s="3">
        <v>4061300</v>
      </c>
      <c r="E80" s="3">
        <v>3551440516205</v>
      </c>
      <c r="G80" s="3">
        <v>3537601496531</v>
      </c>
      <c r="I80" s="3">
        <v>13839019674</v>
      </c>
      <c r="K80" s="3">
        <v>4061300</v>
      </c>
      <c r="M80" s="3">
        <v>3551440516205</v>
      </c>
      <c r="O80" s="3">
        <v>3490284502535</v>
      </c>
      <c r="Q80" s="3">
        <v>61156013670</v>
      </c>
    </row>
    <row r="81" spans="1:17" ht="22.5">
      <c r="A81" s="2" t="s">
        <v>198</v>
      </c>
      <c r="C81" s="3">
        <v>1049399</v>
      </c>
      <c r="E81" s="3">
        <v>944422502209</v>
      </c>
      <c r="G81" s="3">
        <v>944422502209</v>
      </c>
      <c r="I81" s="3">
        <v>0</v>
      </c>
      <c r="K81" s="3">
        <v>1049399</v>
      </c>
      <c r="M81" s="3">
        <v>944422502209</v>
      </c>
      <c r="O81" s="3">
        <v>952073168813</v>
      </c>
      <c r="Q81" s="3">
        <v>-7650666603</v>
      </c>
    </row>
    <row r="82" spans="1:17" ht="22.5">
      <c r="A82" s="2" t="s">
        <v>266</v>
      </c>
      <c r="C82" s="3">
        <v>2610000</v>
      </c>
      <c r="E82" s="3">
        <v>2255367591119</v>
      </c>
      <c r="G82" s="3">
        <v>2300901475345</v>
      </c>
      <c r="I82" s="3">
        <v>-45533884225</v>
      </c>
      <c r="K82" s="3">
        <v>2610000</v>
      </c>
      <c r="M82" s="3">
        <v>2255367591119</v>
      </c>
      <c r="O82" s="3">
        <v>2406806125000</v>
      </c>
      <c r="Q82" s="3">
        <v>-151438533880</v>
      </c>
    </row>
    <row r="83" spans="1:17" ht="22.5">
      <c r="A83" s="2" t="s">
        <v>64</v>
      </c>
      <c r="C83" s="3">
        <v>3211100</v>
      </c>
      <c r="E83" s="3">
        <v>3825472636502</v>
      </c>
      <c r="G83" s="3">
        <v>3743564615121</v>
      </c>
      <c r="I83" s="3">
        <v>81908021381</v>
      </c>
      <c r="K83" s="3">
        <v>3211100</v>
      </c>
      <c r="M83" s="3">
        <v>3825472636502</v>
      </c>
      <c r="O83" s="3">
        <v>3856145768000</v>
      </c>
      <c r="Q83" s="3">
        <v>-30673131497</v>
      </c>
    </row>
    <row r="84" spans="1:17" ht="22.5">
      <c r="A84" s="2" t="s">
        <v>205</v>
      </c>
      <c r="C84" s="3">
        <v>1485000</v>
      </c>
      <c r="E84" s="3">
        <v>1420329071806</v>
      </c>
      <c r="G84" s="3">
        <v>1413580295084</v>
      </c>
      <c r="I84" s="3">
        <v>6748776722</v>
      </c>
      <c r="K84" s="3">
        <v>1485000</v>
      </c>
      <c r="M84" s="3">
        <v>1420329071806</v>
      </c>
      <c r="O84" s="3">
        <v>1485000000000</v>
      </c>
      <c r="Q84" s="3">
        <v>-64670928193</v>
      </c>
    </row>
    <row r="85" spans="1:17" ht="22.5">
      <c r="A85" s="2" t="s">
        <v>116</v>
      </c>
      <c r="C85" s="3">
        <v>2794517</v>
      </c>
      <c r="E85" s="3">
        <v>1482182325179</v>
      </c>
      <c r="G85" s="3">
        <v>1481585861658</v>
      </c>
      <c r="I85" s="3">
        <v>596463521</v>
      </c>
      <c r="K85" s="3">
        <v>2794517</v>
      </c>
      <c r="M85" s="3">
        <v>1482182325179</v>
      </c>
      <c r="O85" s="3">
        <v>1480642454164</v>
      </c>
      <c r="Q85" s="3">
        <v>1539871015</v>
      </c>
    </row>
    <row r="86" spans="1:17" ht="22.5">
      <c r="A86" s="2" t="s">
        <v>123</v>
      </c>
      <c r="C86" s="3">
        <v>2016700</v>
      </c>
      <c r="E86" s="3">
        <v>919438401381</v>
      </c>
      <c r="G86" s="3">
        <v>933527433039</v>
      </c>
      <c r="I86" s="3">
        <v>-14089031657</v>
      </c>
      <c r="K86" s="3">
        <v>2016700</v>
      </c>
      <c r="M86" s="3">
        <v>919438401381</v>
      </c>
      <c r="O86" s="3">
        <v>932994398272</v>
      </c>
      <c r="Q86" s="3">
        <v>-13555996890</v>
      </c>
    </row>
    <row r="87" spans="1:17" ht="22.5">
      <c r="A87" s="2" t="s">
        <v>235</v>
      </c>
      <c r="C87" s="3">
        <v>1980000</v>
      </c>
      <c r="E87" s="3">
        <v>1649222205651</v>
      </c>
      <c r="G87" s="3">
        <v>1645051270373</v>
      </c>
      <c r="I87" s="3">
        <v>4170935278</v>
      </c>
      <c r="K87" s="3">
        <v>1980000</v>
      </c>
      <c r="M87" s="3">
        <v>1649222205651</v>
      </c>
      <c r="O87" s="3">
        <v>1979350362312</v>
      </c>
      <c r="Q87" s="3">
        <v>-330128156660</v>
      </c>
    </row>
    <row r="88" spans="1:17" ht="22.5">
      <c r="A88" s="2" t="s">
        <v>74</v>
      </c>
      <c r="C88" s="3">
        <v>1412900</v>
      </c>
      <c r="E88" s="3">
        <v>4702523079874</v>
      </c>
      <c r="G88" s="3">
        <v>4602093851646</v>
      </c>
      <c r="I88" s="3">
        <v>100429228228</v>
      </c>
      <c r="K88" s="3">
        <v>1412900</v>
      </c>
      <c r="M88" s="3">
        <v>4702523079874</v>
      </c>
      <c r="O88" s="3">
        <v>4999546650000</v>
      </c>
      <c r="Q88" s="3">
        <v>-297023570125</v>
      </c>
    </row>
    <row r="89" spans="1:17" ht="22.5">
      <c r="A89" s="2" t="s">
        <v>69</v>
      </c>
      <c r="C89" s="3">
        <v>43164</v>
      </c>
      <c r="E89" s="3">
        <v>134496916530</v>
      </c>
      <c r="G89" s="3">
        <v>134201236195</v>
      </c>
      <c r="I89" s="3">
        <v>295680335</v>
      </c>
      <c r="K89" s="3">
        <v>43164</v>
      </c>
      <c r="M89" s="3">
        <v>134496916530</v>
      </c>
      <c r="O89" s="3">
        <v>148475527200</v>
      </c>
      <c r="Q89" s="3">
        <v>-13978610669</v>
      </c>
    </row>
    <row r="90" spans="1:17" ht="22.5">
      <c r="A90" s="2" t="s">
        <v>72</v>
      </c>
      <c r="C90" s="3">
        <v>388476</v>
      </c>
      <c r="E90" s="3">
        <v>1210472248774</v>
      </c>
      <c r="G90" s="3">
        <v>1207811125761</v>
      </c>
      <c r="I90" s="3">
        <v>2661123013</v>
      </c>
      <c r="K90" s="3">
        <v>388476</v>
      </c>
      <c r="M90" s="3">
        <v>1210472248774</v>
      </c>
      <c r="O90" s="3">
        <v>1336279744800</v>
      </c>
      <c r="Q90" s="3">
        <v>-125807496025</v>
      </c>
    </row>
    <row r="91" spans="1:17" ht="22.5">
      <c r="A91" s="2" t="s">
        <v>228</v>
      </c>
      <c r="C91" s="3">
        <v>1995000</v>
      </c>
      <c r="E91" s="3">
        <v>1921431629308</v>
      </c>
      <c r="G91" s="3">
        <v>1914925695253</v>
      </c>
      <c r="I91" s="3">
        <v>6505934055</v>
      </c>
      <c r="K91" s="3">
        <v>1995000</v>
      </c>
      <c r="M91" s="3">
        <v>1921431629308</v>
      </c>
      <c r="O91" s="3">
        <v>1995000000000</v>
      </c>
      <c r="Q91" s="3">
        <v>-73568370691</v>
      </c>
    </row>
    <row r="92" spans="1:17" ht="22.5">
      <c r="A92" s="2" t="s">
        <v>291</v>
      </c>
      <c r="C92" s="3">
        <v>191400</v>
      </c>
      <c r="E92" s="3">
        <v>88140112438</v>
      </c>
      <c r="G92" s="3">
        <v>87710697647</v>
      </c>
      <c r="I92" s="3">
        <v>429414791</v>
      </c>
      <c r="K92" s="3">
        <v>191400</v>
      </c>
      <c r="M92" s="3">
        <v>88140112438</v>
      </c>
      <c r="O92" s="3">
        <v>87710697647</v>
      </c>
      <c r="Q92" s="3">
        <v>429414791</v>
      </c>
    </row>
    <row r="93" spans="1:17" ht="22.5">
      <c r="A93" s="2" t="s">
        <v>295</v>
      </c>
      <c r="C93" s="3">
        <v>845145</v>
      </c>
      <c r="E93" s="3">
        <v>3149477039231</v>
      </c>
      <c r="G93" s="3">
        <v>3149965283850</v>
      </c>
      <c r="I93" s="3">
        <v>-488244618</v>
      </c>
      <c r="K93" s="3">
        <v>845145</v>
      </c>
      <c r="M93" s="3">
        <v>3149477039231</v>
      </c>
      <c r="O93" s="3">
        <v>3149965283850</v>
      </c>
      <c r="Q93" s="3">
        <v>-488244618</v>
      </c>
    </row>
    <row r="94" spans="1:17">
      <c r="A94" s="1" t="s">
        <v>47</v>
      </c>
      <c r="C94" s="1" t="s">
        <v>47</v>
      </c>
      <c r="E94" s="4">
        <f>SUM(E8:E93)</f>
        <v>260307481551794</v>
      </c>
      <c r="G94" s="4">
        <f>SUM(G8:G93)</f>
        <v>259459210287821</v>
      </c>
      <c r="I94" s="4">
        <f>SUM(I8:I93)</f>
        <v>848271263992</v>
      </c>
      <c r="K94" s="1" t="s">
        <v>47</v>
      </c>
      <c r="M94" s="4">
        <f>SUM(M8:M93)</f>
        <v>260307481551794</v>
      </c>
      <c r="O94" s="4">
        <f>SUM(O8:O93)</f>
        <v>257990416931930</v>
      </c>
      <c r="Q94" s="4">
        <f>SUM(Q8:Q93)</f>
        <v>2317064619888</v>
      </c>
    </row>
    <row r="97" spans="9:9">
      <c r="I97" s="3"/>
    </row>
    <row r="99" spans="9:9">
      <c r="I9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2024-03-25T13:38:07Z</dcterms:created>
  <dcterms:modified xsi:type="dcterms:W3CDTF">2024-03-28T15:18:18Z</dcterms:modified>
</cp:coreProperties>
</file>